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__教育用プログラム\関数南大沢\"/>
    </mc:Choice>
  </mc:AlternateContent>
  <xr:revisionPtr revIDLastSave="0" documentId="13_ncr:1_{99E09061-F080-4D30-9333-C50BFD51E2A9}" xr6:coauthVersionLast="47" xr6:coauthVersionMax="47" xr10:uidLastSave="{00000000-0000-0000-0000-000000000000}"/>
  <bookViews>
    <workbookView xWindow="-120" yWindow="-120" windowWidth="20730" windowHeight="11040" xr2:uid="{1B5F051B-DD74-4AB4-9F83-FA610F9461DA}"/>
  </bookViews>
  <sheets>
    <sheet name="1" sheetId="2" r:id="rId1"/>
    <sheet name="2" sheetId="4" r:id="rId2"/>
    <sheet name="3" sheetId="5" r:id="rId3"/>
    <sheet name="4" sheetId="6" r:id="rId4"/>
    <sheet name="5" sheetId="8" r:id="rId5"/>
    <sheet name="6" sheetId="9" r:id="rId6"/>
    <sheet name="7" sheetId="12" r:id="rId7"/>
    <sheet name="8" sheetId="13" r:id="rId8"/>
    <sheet name="9" sheetId="16" r:id="rId9"/>
    <sheet name="10" sheetId="17" r:id="rId10"/>
    <sheet name="11" sheetId="18" r:id="rId11"/>
    <sheet name="12" sheetId="19" r:id="rId12"/>
  </sheets>
  <definedNames>
    <definedName name="_xlnm._FilterDatabase" localSheetId="1" hidden="1">'2'!$B$3:$H$140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4" l="1"/>
  <c r="E59" i="4"/>
  <c r="F87" i="4"/>
  <c r="E87" i="4"/>
  <c r="F31" i="4"/>
  <c r="E31" i="4"/>
  <c r="E89" i="4" s="1"/>
  <c r="E18" i="19"/>
  <c r="D18" i="19"/>
  <c r="C18" i="19"/>
  <c r="E17" i="19"/>
  <c r="D17" i="19"/>
  <c r="C17" i="19"/>
  <c r="E16" i="19"/>
  <c r="D16" i="19"/>
  <c r="C16" i="19"/>
  <c r="I6" i="18"/>
  <c r="I5" i="18"/>
  <c r="I4" i="18"/>
  <c r="F13" i="17"/>
  <c r="F12" i="17"/>
  <c r="F11" i="17"/>
  <c r="F10" i="17"/>
  <c r="F9" i="17"/>
  <c r="F8" i="17"/>
  <c r="F7" i="17"/>
  <c r="F6" i="17"/>
  <c r="F5" i="17"/>
  <c r="F4" i="17"/>
  <c r="I11" i="16"/>
  <c r="H11" i="16"/>
  <c r="G11" i="16"/>
  <c r="F11" i="16"/>
  <c r="E11" i="16"/>
  <c r="D11" i="16"/>
  <c r="C11" i="16"/>
  <c r="C8" i="13"/>
  <c r="E7" i="12"/>
  <c r="E6" i="12"/>
  <c r="E5" i="12"/>
  <c r="E4" i="12"/>
  <c r="F9" i="9"/>
  <c r="F10" i="9"/>
  <c r="F11" i="9"/>
  <c r="F12" i="9"/>
  <c r="F13" i="9"/>
  <c r="F14" i="9"/>
  <c r="F15" i="9"/>
  <c r="F16" i="9"/>
  <c r="F17" i="9"/>
  <c r="F8" i="9"/>
  <c r="F8" i="8"/>
  <c r="F9" i="8"/>
  <c r="F10" i="8"/>
  <c r="F11" i="8"/>
  <c r="F12" i="8"/>
  <c r="F13" i="8"/>
  <c r="F14" i="8"/>
  <c r="F15" i="8"/>
  <c r="F16" i="8"/>
  <c r="F7" i="8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5" i="6"/>
  <c r="D10" i="5"/>
  <c r="E11" i="2"/>
  <c r="F89" i="4" l="1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H10" i="16"/>
  <c r="G10" i="16"/>
  <c r="F10" i="16"/>
  <c r="E10" i="16"/>
  <c r="I10" i="16" s="1"/>
  <c r="D10" i="16"/>
  <c r="C10" i="16"/>
  <c r="I9" i="16"/>
  <c r="I8" i="16"/>
  <c r="I7" i="16"/>
  <c r="I6" i="16"/>
  <c r="I5" i="16"/>
  <c r="I4" i="16"/>
  <c r="F16" i="13" l="1"/>
  <c r="F15" i="13"/>
  <c r="F14" i="13"/>
  <c r="F13" i="13"/>
  <c r="F12" i="13"/>
  <c r="F17" i="13" s="1"/>
  <c r="F18" i="13" l="1"/>
  <c r="F19" i="13" s="1"/>
  <c r="C7" i="13" s="1"/>
  <c r="E17" i="9" l="1"/>
  <c r="E16" i="9"/>
  <c r="E15" i="9"/>
  <c r="E14" i="9"/>
  <c r="E13" i="9"/>
  <c r="E12" i="9"/>
  <c r="E11" i="9"/>
  <c r="E10" i="9"/>
  <c r="E9" i="9"/>
  <c r="E8" i="9"/>
  <c r="E16" i="8"/>
  <c r="E15" i="8"/>
  <c r="E14" i="8"/>
  <c r="E13" i="8"/>
  <c r="E12" i="8"/>
  <c r="E11" i="8"/>
  <c r="E10" i="8"/>
  <c r="E9" i="8"/>
  <c r="E8" i="8"/>
  <c r="E7" i="8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</calcChain>
</file>

<file path=xl/sharedStrings.xml><?xml version="1.0" encoding="utf-8"?>
<sst xmlns="http://schemas.openxmlformats.org/spreadsheetml/2006/main" count="411" uniqueCount="185">
  <si>
    <t>日付</t>
    <rPh sb="0" eb="2">
      <t>ヒヅケ</t>
    </rPh>
    <phoneticPr fontId="5"/>
  </si>
  <si>
    <t>出勤</t>
    <rPh sb="0" eb="2">
      <t>シュッキン</t>
    </rPh>
    <phoneticPr fontId="5"/>
  </si>
  <si>
    <t>退勤</t>
    <rPh sb="0" eb="2">
      <t>タイキン</t>
    </rPh>
    <phoneticPr fontId="5"/>
  </si>
  <si>
    <t>出勤日</t>
    <rPh sb="0" eb="2">
      <t>シュッキン</t>
    </rPh>
    <rPh sb="2" eb="3">
      <t>ビ</t>
    </rPh>
    <phoneticPr fontId="5"/>
  </si>
  <si>
    <t>勤務日数</t>
    <rPh sb="0" eb="2">
      <t>キンム</t>
    </rPh>
    <rPh sb="2" eb="4">
      <t>ニッスウ</t>
    </rPh>
    <phoneticPr fontId="5"/>
  </si>
  <si>
    <t>氏名</t>
    <rPh sb="0" eb="2">
      <t>シメイ</t>
    </rPh>
    <phoneticPr fontId="10"/>
  </si>
  <si>
    <t>金額</t>
    <rPh sb="0" eb="2">
      <t>キンガク</t>
    </rPh>
    <phoneticPr fontId="10"/>
  </si>
  <si>
    <t>消費税</t>
    <rPh sb="0" eb="3">
      <t>ショウヒゼイ</t>
    </rPh>
    <phoneticPr fontId="10"/>
  </si>
  <si>
    <t>中野店</t>
    <rPh sb="0" eb="3">
      <t>ナカノテン</t>
    </rPh>
    <phoneticPr fontId="10"/>
  </si>
  <si>
    <t>ヘッドスパ</t>
    <phoneticPr fontId="11"/>
  </si>
  <si>
    <t>トリートメント</t>
    <phoneticPr fontId="11"/>
  </si>
  <si>
    <t>縮毛矯正</t>
    <rPh sb="0" eb="2">
      <t>シュクモウ</t>
    </rPh>
    <rPh sb="2" eb="4">
      <t>キョウセイ</t>
    </rPh>
    <phoneticPr fontId="10"/>
  </si>
  <si>
    <t>ストレート</t>
    <phoneticPr fontId="11"/>
  </si>
  <si>
    <t>パーマ</t>
    <phoneticPr fontId="11"/>
  </si>
  <si>
    <t>白髪染め</t>
    <rPh sb="0" eb="4">
      <t>シラガゾメ</t>
    </rPh>
    <phoneticPr fontId="10"/>
  </si>
  <si>
    <t>カラー</t>
    <phoneticPr fontId="11"/>
  </si>
  <si>
    <t>学生カット</t>
    <rPh sb="0" eb="2">
      <t>ガクセイ</t>
    </rPh>
    <phoneticPr fontId="10"/>
  </si>
  <si>
    <t>カット</t>
    <phoneticPr fontId="11"/>
  </si>
  <si>
    <t>三鷹店</t>
    <rPh sb="0" eb="3">
      <t>ミタカテン</t>
    </rPh>
    <phoneticPr fontId="10"/>
  </si>
  <si>
    <t>荻窪店</t>
    <rPh sb="0" eb="3">
      <t>オギクボテン</t>
    </rPh>
    <phoneticPr fontId="10"/>
  </si>
  <si>
    <t>店舗</t>
    <rPh sb="0" eb="2">
      <t>テンポ</t>
    </rPh>
    <phoneticPr fontId="10"/>
  </si>
  <si>
    <t>売上金額</t>
    <rPh sb="0" eb="2">
      <t>ウリアゲ</t>
    </rPh>
    <rPh sb="2" eb="4">
      <t>キンガク</t>
    </rPh>
    <phoneticPr fontId="10"/>
  </si>
  <si>
    <t>来客数</t>
    <rPh sb="0" eb="2">
      <t>ライキャク</t>
    </rPh>
    <rPh sb="2" eb="3">
      <t>スウ</t>
    </rPh>
    <phoneticPr fontId="10"/>
  </si>
  <si>
    <t>料金</t>
    <rPh sb="0" eb="2">
      <t>リョウキン</t>
    </rPh>
    <phoneticPr fontId="10"/>
  </si>
  <si>
    <t>メニュー</t>
    <phoneticPr fontId="10"/>
  </si>
  <si>
    <t>日付</t>
    <rPh sb="0" eb="2">
      <t>ヒヅケ</t>
    </rPh>
    <phoneticPr fontId="10"/>
  </si>
  <si>
    <t>No.</t>
    <phoneticPr fontId="11"/>
  </si>
  <si>
    <t>売上明細</t>
    <rPh sb="0" eb="2">
      <t>ウリアゲ</t>
    </rPh>
    <rPh sb="2" eb="4">
      <t>メイサイ</t>
    </rPh>
    <phoneticPr fontId="11"/>
  </si>
  <si>
    <t>発行日：2020/4/1</t>
    <rPh sb="0" eb="3">
      <t>ハッコウビ</t>
    </rPh>
    <phoneticPr fontId="10"/>
  </si>
  <si>
    <t>No.200401</t>
    <phoneticPr fontId="11"/>
  </si>
  <si>
    <t>御見積書</t>
    <rPh sb="0" eb="4">
      <t>オミツモリショ</t>
    </rPh>
    <phoneticPr fontId="10"/>
  </si>
  <si>
    <t>株式会社　FOM　御中</t>
    <rPh sb="0" eb="4">
      <t>カブシキガイシャ</t>
    </rPh>
    <rPh sb="9" eb="11">
      <t>オンチュウ</t>
    </rPh>
    <phoneticPr fontId="10"/>
  </si>
  <si>
    <t>プロジェクトエー株式会社</t>
    <phoneticPr fontId="10"/>
  </si>
  <si>
    <t>〒181-0012</t>
    <phoneticPr fontId="11"/>
  </si>
  <si>
    <t>件名：コンピューター室LAN敷設</t>
    <rPh sb="0" eb="2">
      <t>ケンメイ</t>
    </rPh>
    <phoneticPr fontId="10"/>
  </si>
  <si>
    <t>三鷹市上連雀3-X-X</t>
    <rPh sb="0" eb="3">
      <t>ミタカシ</t>
    </rPh>
    <rPh sb="3" eb="6">
      <t>カミレンジャク</t>
    </rPh>
    <phoneticPr fontId="10"/>
  </si>
  <si>
    <t>下記のとおり御見積り申し上げます。</t>
    <rPh sb="0" eb="2">
      <t>カキ</t>
    </rPh>
    <rPh sb="6" eb="7">
      <t>オ</t>
    </rPh>
    <rPh sb="7" eb="9">
      <t>ミツモ</t>
    </rPh>
    <rPh sb="10" eb="11">
      <t>モウ</t>
    </rPh>
    <rPh sb="12" eb="13">
      <t>ア</t>
    </rPh>
    <phoneticPr fontId="10"/>
  </si>
  <si>
    <t>TEL：042-246-XXXX</t>
    <phoneticPr fontId="10"/>
  </si>
  <si>
    <t>御見積金額合計(※）</t>
    <rPh sb="0" eb="1">
      <t>オ</t>
    </rPh>
    <rPh sb="1" eb="3">
      <t>ミツモリ</t>
    </rPh>
    <rPh sb="3" eb="5">
      <t>キンガク</t>
    </rPh>
    <rPh sb="5" eb="7">
      <t>ゴウケイ</t>
    </rPh>
    <phoneticPr fontId="10"/>
  </si>
  <si>
    <t>（※下記お見積金額より割引させていただいております。）</t>
    <rPh sb="2" eb="4">
      <t>カキ</t>
    </rPh>
    <rPh sb="5" eb="7">
      <t>ミツモリ</t>
    </rPh>
    <rPh sb="7" eb="9">
      <t>キンガク</t>
    </rPh>
    <rPh sb="11" eb="13">
      <t>ワリビキ</t>
    </rPh>
    <phoneticPr fontId="11"/>
  </si>
  <si>
    <t>品名</t>
    <rPh sb="0" eb="2">
      <t>ヒンメイ</t>
    </rPh>
    <phoneticPr fontId="10"/>
  </si>
  <si>
    <r>
      <t>単価(</t>
    </r>
    <r>
      <rPr>
        <sz val="11"/>
        <rFont val="游ゴシック"/>
        <family val="3"/>
        <charset val="128"/>
        <scheme val="minor"/>
      </rPr>
      <t>税込)</t>
    </r>
    <rPh sb="0" eb="2">
      <t>タンカ</t>
    </rPh>
    <rPh sb="2" eb="6">
      <t>ゼイコミ</t>
    </rPh>
    <rPh sb="3" eb="5">
      <t>ゼイコミ</t>
    </rPh>
    <phoneticPr fontId="10"/>
  </si>
  <si>
    <t>数量</t>
    <rPh sb="0" eb="2">
      <t>スウリョウ</t>
    </rPh>
    <phoneticPr fontId="10"/>
  </si>
  <si>
    <t>LANケーブル</t>
    <phoneticPr fontId="11"/>
  </si>
  <si>
    <t>敷設費一式</t>
    <rPh sb="0" eb="2">
      <t>フセツ</t>
    </rPh>
    <rPh sb="2" eb="3">
      <t>ヒ</t>
    </rPh>
    <rPh sb="3" eb="5">
      <t>イッシキ</t>
    </rPh>
    <phoneticPr fontId="10"/>
  </si>
  <si>
    <t>PC-V1（端末パソコン）</t>
    <rPh sb="6" eb="8">
      <t>タンマツ</t>
    </rPh>
    <phoneticPr fontId="10"/>
  </si>
  <si>
    <t>設置費一式</t>
    <rPh sb="0" eb="2">
      <t>セッチ</t>
    </rPh>
    <rPh sb="2" eb="3">
      <t>ヒ</t>
    </rPh>
    <rPh sb="3" eb="5">
      <t>イッシキ</t>
    </rPh>
    <phoneticPr fontId="10"/>
  </si>
  <si>
    <t>動作確認一式</t>
    <rPh sb="0" eb="2">
      <t>ドウサ</t>
    </rPh>
    <rPh sb="2" eb="4">
      <t>カクニン</t>
    </rPh>
    <rPh sb="4" eb="6">
      <t>イッシキ</t>
    </rPh>
    <phoneticPr fontId="10"/>
  </si>
  <si>
    <t>POINT一覧</t>
    <rPh sb="5" eb="7">
      <t>イチラン</t>
    </rPh>
    <phoneticPr fontId="11"/>
  </si>
  <si>
    <t>2020年度</t>
    <rPh sb="4" eb="6">
      <t>ネンド</t>
    </rPh>
    <phoneticPr fontId="11"/>
  </si>
  <si>
    <t>★1000円のお買い上げにつき、1ポイント換算</t>
    <rPh sb="5" eb="6">
      <t>エン</t>
    </rPh>
    <rPh sb="8" eb="9">
      <t>カ</t>
    </rPh>
    <rPh sb="10" eb="11">
      <t>ア</t>
    </rPh>
    <rPh sb="21" eb="23">
      <t>カンサン</t>
    </rPh>
    <phoneticPr fontId="11"/>
  </si>
  <si>
    <t>No.</t>
    <phoneticPr fontId="4"/>
  </si>
  <si>
    <t>顧客名</t>
    <rPh sb="0" eb="2">
      <t>コキャク</t>
    </rPh>
    <rPh sb="2" eb="3">
      <t>メイ</t>
    </rPh>
    <phoneticPr fontId="11"/>
  </si>
  <si>
    <t>購入金額</t>
    <rPh sb="0" eb="2">
      <t>コウニュウ</t>
    </rPh>
    <rPh sb="2" eb="4">
      <t>キンガク</t>
    </rPh>
    <phoneticPr fontId="11"/>
  </si>
  <si>
    <t>獲得ポイント</t>
    <rPh sb="0" eb="2">
      <t>カクトク</t>
    </rPh>
    <phoneticPr fontId="11"/>
  </si>
  <si>
    <t>遠藤　直子</t>
    <rPh sb="0" eb="2">
      <t>エンドウ</t>
    </rPh>
    <rPh sb="3" eb="5">
      <t>ナオコ</t>
    </rPh>
    <phoneticPr fontId="11" alignment="distributed"/>
  </si>
  <si>
    <t>大川　雅人</t>
    <rPh sb="0" eb="2">
      <t>オオカワ</t>
    </rPh>
    <rPh sb="3" eb="5">
      <t>マサト</t>
    </rPh>
    <phoneticPr fontId="11" alignment="distributed"/>
  </si>
  <si>
    <t>梶本　修一</t>
    <rPh sb="0" eb="2">
      <t>カジモト</t>
    </rPh>
    <rPh sb="3" eb="5">
      <t>シュウイチ</t>
    </rPh>
    <phoneticPr fontId="11" alignment="distributed"/>
  </si>
  <si>
    <t>桂木　真紀子</t>
    <rPh sb="0" eb="2">
      <t>カツラギ</t>
    </rPh>
    <rPh sb="3" eb="6">
      <t>マキコ</t>
    </rPh>
    <phoneticPr fontId="11" alignment="distributed"/>
  </si>
  <si>
    <t>木村　進</t>
    <rPh sb="0" eb="2">
      <t>キムラ</t>
    </rPh>
    <rPh sb="3" eb="4">
      <t>ススム</t>
    </rPh>
    <phoneticPr fontId="11" alignment="distributed"/>
  </si>
  <si>
    <t>小泉　優子</t>
    <rPh sb="0" eb="2">
      <t>コイズミ</t>
    </rPh>
    <rPh sb="3" eb="5">
      <t>ユウコ</t>
    </rPh>
    <phoneticPr fontId="11" alignment="distributed"/>
  </si>
  <si>
    <t>佐山　薫</t>
    <rPh sb="0" eb="2">
      <t>サヤマ</t>
    </rPh>
    <rPh sb="3" eb="4">
      <t>カオル</t>
    </rPh>
    <phoneticPr fontId="11" alignment="distributed"/>
  </si>
  <si>
    <t>島田　翔</t>
    <rPh sb="0" eb="2">
      <t>シマダ</t>
    </rPh>
    <rPh sb="3" eb="4">
      <t>ショウ</t>
    </rPh>
    <phoneticPr fontId="11" alignment="distributed"/>
  </si>
  <si>
    <t>辻井　秀子</t>
    <rPh sb="0" eb="2">
      <t>ツジイ</t>
    </rPh>
    <rPh sb="3" eb="5">
      <t>ヒデコ</t>
    </rPh>
    <phoneticPr fontId="11" alignment="distributed"/>
  </si>
  <si>
    <t>浜崎　秋緒</t>
    <rPh sb="0" eb="2">
      <t>ハマサキ</t>
    </rPh>
    <rPh sb="3" eb="4">
      <t>アキ</t>
    </rPh>
    <rPh sb="4" eb="5">
      <t>オ</t>
    </rPh>
    <phoneticPr fontId="11" alignment="distributed"/>
  </si>
  <si>
    <t>平野　篤志</t>
    <rPh sb="0" eb="2">
      <t>ヒラノ</t>
    </rPh>
    <rPh sb="3" eb="5">
      <t>アツシ</t>
    </rPh>
    <phoneticPr fontId="11" alignment="distributed"/>
  </si>
  <si>
    <t>本多　紀江</t>
    <rPh sb="0" eb="2">
      <t>ホンダ</t>
    </rPh>
    <rPh sb="3" eb="5">
      <t>ノリエ</t>
    </rPh>
    <phoneticPr fontId="11" alignment="distributed"/>
  </si>
  <si>
    <t>松山　智明</t>
    <rPh sb="0" eb="2">
      <t>マツヤマ</t>
    </rPh>
    <rPh sb="3" eb="5">
      <t>トモアキ</t>
    </rPh>
    <phoneticPr fontId="11" alignment="distributed"/>
  </si>
  <si>
    <t>森本　武史</t>
    <rPh sb="0" eb="2">
      <t>モリモト</t>
    </rPh>
    <rPh sb="3" eb="5">
      <t>タケシ</t>
    </rPh>
    <phoneticPr fontId="11" alignment="distributed"/>
  </si>
  <si>
    <t>山野　恵津子</t>
    <rPh sb="0" eb="2">
      <t>ヤマノ</t>
    </rPh>
    <rPh sb="3" eb="6">
      <t>エツコ</t>
    </rPh>
    <phoneticPr fontId="11" alignment="distributed"/>
  </si>
  <si>
    <t>個人別年間売上表</t>
    <rPh sb="0" eb="2">
      <t>コジン</t>
    </rPh>
    <rPh sb="2" eb="3">
      <t>ベツ</t>
    </rPh>
    <rPh sb="3" eb="5">
      <t>ネンカン</t>
    </rPh>
    <rPh sb="5" eb="7">
      <t>ウリアゲ</t>
    </rPh>
    <rPh sb="7" eb="8">
      <t>ヒョウ</t>
    </rPh>
    <phoneticPr fontId="10"/>
  </si>
  <si>
    <t>※上期と下期の売上目標を400万円に設定</t>
    <rPh sb="1" eb="3">
      <t>カミキ</t>
    </rPh>
    <rPh sb="4" eb="6">
      <t>シモキ</t>
    </rPh>
    <rPh sb="7" eb="9">
      <t>ウリアゲ</t>
    </rPh>
    <rPh sb="9" eb="11">
      <t>モクヒョウ</t>
    </rPh>
    <rPh sb="15" eb="17">
      <t>マンエン</t>
    </rPh>
    <rPh sb="18" eb="20">
      <t>セッテイ</t>
    </rPh>
    <phoneticPr fontId="10"/>
  </si>
  <si>
    <t>単位：千円</t>
    <rPh sb="0" eb="2">
      <t>タンイ</t>
    </rPh>
    <rPh sb="3" eb="4">
      <t>セン</t>
    </rPh>
    <rPh sb="4" eb="5">
      <t>エン</t>
    </rPh>
    <phoneticPr fontId="10"/>
  </si>
  <si>
    <t>上期売上</t>
    <rPh sb="0" eb="2">
      <t>カミキ</t>
    </rPh>
    <rPh sb="2" eb="4">
      <t>ウリアゲ</t>
    </rPh>
    <phoneticPr fontId="10"/>
  </si>
  <si>
    <t>下期売上</t>
    <rPh sb="0" eb="2">
      <t>シモキ</t>
    </rPh>
    <rPh sb="2" eb="4">
      <t>ウリアゲ</t>
    </rPh>
    <phoneticPr fontId="10"/>
  </si>
  <si>
    <t>売上合計</t>
    <rPh sb="0" eb="2">
      <t>ウリアゲ</t>
    </rPh>
    <rPh sb="2" eb="4">
      <t>ゴウケイ</t>
    </rPh>
    <phoneticPr fontId="10"/>
  </si>
  <si>
    <t>目標達成</t>
    <rPh sb="0" eb="2">
      <t>モクヒョウ</t>
    </rPh>
    <rPh sb="2" eb="4">
      <t>タッセイ</t>
    </rPh>
    <phoneticPr fontId="10"/>
  </si>
  <si>
    <t>島田　由紀</t>
    <rPh sb="0" eb="2">
      <t>シマダ</t>
    </rPh>
    <rPh sb="3" eb="5">
      <t>ユキ</t>
    </rPh>
    <phoneticPr fontId="10"/>
  </si>
  <si>
    <t>綾辻　秀人</t>
    <rPh sb="0" eb="1">
      <t>アヤ</t>
    </rPh>
    <rPh sb="1" eb="2">
      <t>ツジ</t>
    </rPh>
    <rPh sb="3" eb="5">
      <t>ヒデト</t>
    </rPh>
    <phoneticPr fontId="10"/>
  </si>
  <si>
    <t>藤倉　俊</t>
    <rPh sb="0" eb="2">
      <t>フジクラ</t>
    </rPh>
    <rPh sb="3" eb="4">
      <t>シュン</t>
    </rPh>
    <phoneticPr fontId="10"/>
  </si>
  <si>
    <t>遠藤　真紀</t>
    <rPh sb="0" eb="2">
      <t>エンドウ</t>
    </rPh>
    <rPh sb="3" eb="5">
      <t>マキ</t>
    </rPh>
    <phoneticPr fontId="10"/>
  </si>
  <si>
    <t>京山　秋彦</t>
    <rPh sb="0" eb="1">
      <t>キョウ</t>
    </rPh>
    <rPh sb="1" eb="2">
      <t>ヤマ</t>
    </rPh>
    <rPh sb="3" eb="5">
      <t>アキヒコ</t>
    </rPh>
    <phoneticPr fontId="10"/>
  </si>
  <si>
    <t>川原　香織</t>
    <rPh sb="0" eb="2">
      <t>カワハラ</t>
    </rPh>
    <rPh sb="3" eb="5">
      <t>カオリ</t>
    </rPh>
    <phoneticPr fontId="10"/>
  </si>
  <si>
    <t>福田　直樹</t>
    <rPh sb="0" eb="2">
      <t>フクダ</t>
    </rPh>
    <rPh sb="3" eb="5">
      <t>ナオキ</t>
    </rPh>
    <phoneticPr fontId="10"/>
  </si>
  <si>
    <t>斉藤　信也</t>
    <rPh sb="0" eb="2">
      <t>サイトウ</t>
    </rPh>
    <rPh sb="3" eb="5">
      <t>シンヤ</t>
    </rPh>
    <phoneticPr fontId="10"/>
  </si>
  <si>
    <t>坂本　利雄</t>
    <rPh sb="0" eb="2">
      <t>サカモト</t>
    </rPh>
    <rPh sb="3" eb="5">
      <t>トシオ</t>
    </rPh>
    <phoneticPr fontId="10"/>
  </si>
  <si>
    <t>山本　涼子</t>
    <rPh sb="0" eb="2">
      <t>ヤマモト</t>
    </rPh>
    <rPh sb="3" eb="5">
      <t>リョウコ</t>
    </rPh>
    <phoneticPr fontId="10"/>
  </si>
  <si>
    <t>年間売上成績</t>
    <rPh sb="0" eb="2">
      <t>ネンカン</t>
    </rPh>
    <rPh sb="2" eb="4">
      <t>ウリアゲ</t>
    </rPh>
    <rPh sb="4" eb="6">
      <t>セイセキ</t>
    </rPh>
    <phoneticPr fontId="10"/>
  </si>
  <si>
    <t>※売上合計で成績を評価する</t>
    <rPh sb="1" eb="3">
      <t>ウリアゲ</t>
    </rPh>
    <rPh sb="3" eb="5">
      <t>ゴウケイ</t>
    </rPh>
    <rPh sb="6" eb="8">
      <t>セイセキ</t>
    </rPh>
    <rPh sb="9" eb="11">
      <t>ヒョウカ</t>
    </rPh>
    <phoneticPr fontId="10"/>
  </si>
  <si>
    <t>※売上合計が800万円以上であれば「A」、600万円以上であれば「B」、</t>
    <rPh sb="1" eb="3">
      <t>ウリアゲ</t>
    </rPh>
    <rPh sb="3" eb="5">
      <t>ゴウケイ</t>
    </rPh>
    <rPh sb="9" eb="11">
      <t>マンエン</t>
    </rPh>
    <rPh sb="11" eb="13">
      <t>イジョウ</t>
    </rPh>
    <rPh sb="24" eb="26">
      <t>マンエン</t>
    </rPh>
    <rPh sb="26" eb="28">
      <t>イジョウ</t>
    </rPh>
    <phoneticPr fontId="10"/>
  </si>
  <si>
    <t>400万円以上であれば「C」、そうでなければ「D」を表示する</t>
    <rPh sb="3" eb="5">
      <t>マンエン</t>
    </rPh>
    <rPh sb="5" eb="7">
      <t>イジョウ</t>
    </rPh>
    <rPh sb="26" eb="28">
      <t>ヒョウジ</t>
    </rPh>
    <phoneticPr fontId="4"/>
  </si>
  <si>
    <t>評価</t>
    <rPh sb="0" eb="2">
      <t>ヒョウカ</t>
    </rPh>
    <phoneticPr fontId="10"/>
  </si>
  <si>
    <t>備品使用年数管理表</t>
    <rPh sb="0" eb="2">
      <t>ビヒン</t>
    </rPh>
    <rPh sb="2" eb="4">
      <t>シヨウ</t>
    </rPh>
    <rPh sb="4" eb="6">
      <t>ネンスウ</t>
    </rPh>
    <rPh sb="6" eb="8">
      <t>カンリ</t>
    </rPh>
    <rPh sb="8" eb="9">
      <t>ヒョウ</t>
    </rPh>
    <phoneticPr fontId="10"/>
  </si>
  <si>
    <t>製品名</t>
    <rPh sb="0" eb="3">
      <t>セイヒンメイ</t>
    </rPh>
    <phoneticPr fontId="10"/>
  </si>
  <si>
    <t>購入年月日</t>
    <rPh sb="0" eb="2">
      <t>コウニュウ</t>
    </rPh>
    <rPh sb="2" eb="5">
      <t>ネンガッピ</t>
    </rPh>
    <phoneticPr fontId="10"/>
  </si>
  <si>
    <t>使用年数</t>
    <rPh sb="0" eb="2">
      <t>シヨウ</t>
    </rPh>
    <rPh sb="2" eb="4">
      <t>ネンスウ</t>
    </rPh>
    <phoneticPr fontId="10"/>
  </si>
  <si>
    <t>モノクロプリンター C505</t>
    <phoneticPr fontId="11"/>
  </si>
  <si>
    <t>モノクロプリンター C710</t>
    <phoneticPr fontId="11"/>
  </si>
  <si>
    <t>カラープリンター VC5000</t>
    <phoneticPr fontId="11"/>
  </si>
  <si>
    <t>プロジェクター CV-40</t>
    <phoneticPr fontId="11"/>
  </si>
  <si>
    <t>請求No：</t>
    <rPh sb="0" eb="2">
      <t>セイキュウ</t>
    </rPh>
    <phoneticPr fontId="11"/>
  </si>
  <si>
    <t>発行日：</t>
    <rPh sb="0" eb="2">
      <t>ハッコウ</t>
    </rPh>
    <rPh sb="2" eb="3">
      <t>ビ</t>
    </rPh>
    <phoneticPr fontId="11"/>
  </si>
  <si>
    <t>請求書</t>
    <rPh sb="0" eb="3">
      <t>セイキュウショ</t>
    </rPh>
    <phoneticPr fontId="10"/>
  </si>
  <si>
    <t>株式会社北本電気販売　渋谷店　御中</t>
    <rPh sb="0" eb="2">
      <t>カブシキ</t>
    </rPh>
    <rPh sb="2" eb="4">
      <t>ガイシャ</t>
    </rPh>
    <rPh sb="4" eb="6">
      <t>キタモト</t>
    </rPh>
    <rPh sb="6" eb="8">
      <t>デンキ</t>
    </rPh>
    <rPh sb="8" eb="10">
      <t>ハンバイ</t>
    </rPh>
    <rPh sb="11" eb="13">
      <t>シブヤ</t>
    </rPh>
    <rPh sb="13" eb="14">
      <t>テン</t>
    </rPh>
    <rPh sb="15" eb="17">
      <t>オンチュウ</t>
    </rPh>
    <phoneticPr fontId="10"/>
  </si>
  <si>
    <t>ご請求金額</t>
    <rPh sb="1" eb="3">
      <t>セイキュウ</t>
    </rPh>
    <rPh sb="3" eb="5">
      <t>キンガク</t>
    </rPh>
    <phoneticPr fontId="10"/>
  </si>
  <si>
    <t>お支払期限</t>
    <rPh sb="1" eb="3">
      <t>シハライ</t>
    </rPh>
    <rPh sb="3" eb="5">
      <t>キゲン</t>
    </rPh>
    <phoneticPr fontId="10"/>
  </si>
  <si>
    <t>※お支払期限は発行日の翌月15日です。</t>
    <rPh sb="2" eb="4">
      <t>シハライ</t>
    </rPh>
    <rPh sb="4" eb="6">
      <t>キゲン</t>
    </rPh>
    <rPh sb="7" eb="9">
      <t>ハッコウ</t>
    </rPh>
    <rPh sb="9" eb="10">
      <t>ビ</t>
    </rPh>
    <rPh sb="11" eb="13">
      <t>ヨクゲツ</t>
    </rPh>
    <rPh sb="15" eb="16">
      <t>ニチ</t>
    </rPh>
    <phoneticPr fontId="10"/>
  </si>
  <si>
    <t>●ご注文商品</t>
    <rPh sb="2" eb="4">
      <t>チュウモン</t>
    </rPh>
    <rPh sb="4" eb="6">
      <t>ショウヒン</t>
    </rPh>
    <phoneticPr fontId="10"/>
  </si>
  <si>
    <t>型番</t>
    <rPh sb="0" eb="2">
      <t>カタバン</t>
    </rPh>
    <phoneticPr fontId="10"/>
  </si>
  <si>
    <t>商品名</t>
    <rPh sb="0" eb="3">
      <t>ショウヒンメイ</t>
    </rPh>
    <phoneticPr fontId="10"/>
  </si>
  <si>
    <t>単価</t>
    <rPh sb="0" eb="2">
      <t>タンカ</t>
    </rPh>
    <phoneticPr fontId="10"/>
  </si>
  <si>
    <t>冷蔵庫BR</t>
    <rPh sb="0" eb="3">
      <t>レイゾウコ</t>
    </rPh>
    <phoneticPr fontId="10"/>
  </si>
  <si>
    <t>冷蔵庫AC</t>
    <rPh sb="0" eb="3">
      <t>レイゾウコ</t>
    </rPh>
    <phoneticPr fontId="10"/>
  </si>
  <si>
    <t>電子レンジZY</t>
    <rPh sb="0" eb="2">
      <t>デンシ</t>
    </rPh>
    <phoneticPr fontId="10"/>
  </si>
  <si>
    <t>炊飯ジャーJL</t>
    <rPh sb="0" eb="2">
      <t>スイハン</t>
    </rPh>
    <phoneticPr fontId="10"/>
  </si>
  <si>
    <t>ジューサーミキサーJM</t>
    <phoneticPr fontId="11"/>
  </si>
  <si>
    <t>小計</t>
    <rPh sb="0" eb="2">
      <t>ショウケイ</t>
    </rPh>
    <phoneticPr fontId="10"/>
  </si>
  <si>
    <t>合計</t>
    <rPh sb="0" eb="2">
      <t>ゴウケイ</t>
    </rPh>
    <phoneticPr fontId="10"/>
  </si>
  <si>
    <t>年間売上成績表</t>
    <rPh sb="0" eb="2">
      <t>ネンカン</t>
    </rPh>
    <rPh sb="2" eb="4">
      <t>ウリアゲ</t>
    </rPh>
    <rPh sb="4" eb="6">
      <t>セイセキ</t>
    </rPh>
    <rPh sb="6" eb="7">
      <t>ヒョウ</t>
    </rPh>
    <phoneticPr fontId="10"/>
  </si>
  <si>
    <t>藤倉　滝緒</t>
    <rPh sb="0" eb="2">
      <t>フジクラ</t>
    </rPh>
    <rPh sb="3" eb="4">
      <t>タキ</t>
    </rPh>
    <rPh sb="4" eb="5">
      <t>オ</t>
    </rPh>
    <phoneticPr fontId="10"/>
  </si>
  <si>
    <t>店舗別売上表</t>
    <rPh sb="0" eb="2">
      <t>テンポ</t>
    </rPh>
    <rPh sb="2" eb="3">
      <t>ベツ</t>
    </rPh>
    <rPh sb="3" eb="5">
      <t>ウリアゲ</t>
    </rPh>
    <rPh sb="5" eb="6">
      <t>ヒョウ</t>
    </rPh>
    <phoneticPr fontId="10"/>
  </si>
  <si>
    <t>10月</t>
    <rPh sb="2" eb="3">
      <t>ガツ</t>
    </rPh>
    <phoneticPr fontId="10"/>
  </si>
  <si>
    <t>11月</t>
  </si>
  <si>
    <t>12月</t>
  </si>
  <si>
    <t>1月</t>
  </si>
  <si>
    <t>2月</t>
  </si>
  <si>
    <t>3月</t>
  </si>
  <si>
    <t>日本橋店</t>
    <rPh sb="0" eb="3">
      <t>ニホンバシ</t>
    </rPh>
    <rPh sb="3" eb="4">
      <t>テン</t>
    </rPh>
    <phoneticPr fontId="10"/>
  </si>
  <si>
    <t>銀座店</t>
    <rPh sb="0" eb="2">
      <t>ギンザ</t>
    </rPh>
    <rPh sb="2" eb="3">
      <t>テン</t>
    </rPh>
    <phoneticPr fontId="10"/>
  </si>
  <si>
    <t>渋谷店</t>
    <rPh sb="0" eb="3">
      <t>シブヤテン</t>
    </rPh>
    <phoneticPr fontId="10"/>
  </si>
  <si>
    <t>新宿店</t>
    <rPh sb="0" eb="3">
      <t>シンジュクテン</t>
    </rPh>
    <phoneticPr fontId="10"/>
  </si>
  <si>
    <t>上野店</t>
    <rPh sb="0" eb="2">
      <t>ウエノ</t>
    </rPh>
    <rPh sb="2" eb="3">
      <t>テン</t>
    </rPh>
    <phoneticPr fontId="10"/>
  </si>
  <si>
    <t>池袋店</t>
    <rPh sb="0" eb="3">
      <t>イケブクロテン</t>
    </rPh>
    <phoneticPr fontId="10"/>
  </si>
  <si>
    <t>最高</t>
    <rPh sb="0" eb="2">
      <t>サイコウ</t>
    </rPh>
    <phoneticPr fontId="10"/>
  </si>
  <si>
    <t>順位</t>
    <rPh sb="0" eb="2">
      <t>ジュンイ</t>
    </rPh>
    <phoneticPr fontId="10"/>
  </si>
  <si>
    <t>絵画展来場者数</t>
    <rPh sb="0" eb="3">
      <t>カイガテン</t>
    </rPh>
    <rPh sb="3" eb="6">
      <t>ライジョウシャ</t>
    </rPh>
    <rPh sb="6" eb="7">
      <t>スウ</t>
    </rPh>
    <phoneticPr fontId="3"/>
  </si>
  <si>
    <t>開催期間：2/1～2/15</t>
    <rPh sb="0" eb="2">
      <t>カイサイ</t>
    </rPh>
    <rPh sb="2" eb="4">
      <t>キカン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</si>
  <si>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</si>
  <si>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</si>
  <si>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大人</t>
    <rPh sb="0" eb="2">
      <t>オトナ</t>
    </rPh>
    <phoneticPr fontId="3"/>
  </si>
  <si>
    <t>子ども</t>
    <rPh sb="0" eb="1">
      <t>コ</t>
    </rPh>
    <phoneticPr fontId="3"/>
  </si>
  <si>
    <t>来場者数</t>
    <rPh sb="0" eb="3">
      <t>ライジョウシャ</t>
    </rPh>
    <rPh sb="3" eb="4">
      <t>スウ</t>
    </rPh>
    <phoneticPr fontId="3"/>
  </si>
  <si>
    <r>
      <rPr>
        <b/>
        <sz val="11"/>
        <color theme="5"/>
        <rFont val="游ゴシック"/>
        <family val="3"/>
        <charset val="128"/>
      </rPr>
      <t>★</t>
    </r>
    <r>
      <rPr>
        <b/>
        <sz val="11"/>
        <rFont val="游ゴシック"/>
        <family val="3"/>
        <charset val="128"/>
      </rPr>
      <t>来場者数Best３</t>
    </r>
    <rPh sb="1" eb="4">
      <t>ライジョウシャ</t>
    </rPh>
    <rPh sb="4" eb="5">
      <t>スウ</t>
    </rPh>
    <phoneticPr fontId="3"/>
  </si>
  <si>
    <t>アンケート集計（個別）</t>
    <rPh sb="5" eb="7">
      <t>シュウケイ</t>
    </rPh>
    <rPh sb="8" eb="10">
      <t>コベツ</t>
    </rPh>
    <phoneticPr fontId="10"/>
  </si>
  <si>
    <t>質問1</t>
    <rPh sb="0" eb="2">
      <t>シツモン</t>
    </rPh>
    <phoneticPr fontId="10"/>
  </si>
  <si>
    <t>質問2</t>
    <rPh sb="0" eb="2">
      <t>シツモン</t>
    </rPh>
    <phoneticPr fontId="10"/>
  </si>
  <si>
    <t>質問3</t>
    <rPh sb="0" eb="2">
      <t>シツモン</t>
    </rPh>
    <phoneticPr fontId="10"/>
  </si>
  <si>
    <t>A</t>
    <phoneticPr fontId="11"/>
  </si>
  <si>
    <t>B</t>
    <phoneticPr fontId="11"/>
  </si>
  <si>
    <t>C</t>
    <phoneticPr fontId="11"/>
  </si>
  <si>
    <t>アンケート集計（全体）</t>
    <rPh sb="5" eb="7">
      <t>シュウケイ</t>
    </rPh>
    <rPh sb="8" eb="10">
      <t>ゼンタイ</t>
    </rPh>
    <phoneticPr fontId="10"/>
  </si>
  <si>
    <t>回答</t>
    <rPh sb="0" eb="2">
      <t>カイトウ</t>
    </rPh>
    <phoneticPr fontId="10"/>
  </si>
  <si>
    <t>COUNTA</t>
  </si>
  <si>
    <t>出勤数を求める</t>
    <rPh sb="0" eb="2">
      <t>シュッキン</t>
    </rPh>
    <rPh sb="2" eb="3">
      <t>スウ</t>
    </rPh>
    <rPh sb="4" eb="5">
      <t>モト</t>
    </rPh>
    <phoneticPr fontId="4"/>
  </si>
  <si>
    <t>SUMPRODUCT</t>
  </si>
  <si>
    <t>単価×数量の合計を求める</t>
    <rPh sb="0" eb="2">
      <t>タンカ</t>
    </rPh>
    <rPh sb="3" eb="5">
      <t>スウリョウ</t>
    </rPh>
    <rPh sb="6" eb="8">
      <t>ゴウケイ</t>
    </rPh>
    <rPh sb="9" eb="10">
      <t>モト</t>
    </rPh>
    <phoneticPr fontId="4"/>
  </si>
  <si>
    <t>ROUNDDOWN</t>
  </si>
  <si>
    <t>またはINT</t>
    <phoneticPr fontId="4"/>
  </si>
  <si>
    <t>獲得ポイントを求める (購入金額の1/1000  1円以下カット)</t>
    <rPh sb="0" eb="2">
      <t>カクトク</t>
    </rPh>
    <rPh sb="7" eb="8">
      <t>モト</t>
    </rPh>
    <rPh sb="12" eb="14">
      <t>コウニュウ</t>
    </rPh>
    <rPh sb="14" eb="16">
      <t>キンガク</t>
    </rPh>
    <rPh sb="26" eb="27">
      <t>エン</t>
    </rPh>
    <rPh sb="27" eb="29">
      <t>イカ</t>
    </rPh>
    <phoneticPr fontId="4"/>
  </si>
  <si>
    <t>IF</t>
    <phoneticPr fontId="4"/>
  </si>
  <si>
    <t>目標達成したか　〇×記入</t>
    <rPh sb="0" eb="2">
      <t>モクヒョウ</t>
    </rPh>
    <rPh sb="2" eb="4">
      <t>タッセイ</t>
    </rPh>
    <rPh sb="10" eb="12">
      <t>キニュウ</t>
    </rPh>
    <phoneticPr fontId="4"/>
  </si>
  <si>
    <t>IF OR</t>
    <phoneticPr fontId="4"/>
  </si>
  <si>
    <t>※どちらか一方が400万円以上であれば「〇」、そうでなければ「×」を表示する</t>
    <rPh sb="5" eb="7">
      <t>イッポウ</t>
    </rPh>
    <rPh sb="11" eb="13">
      <t>マンエン</t>
    </rPh>
    <rPh sb="13" eb="15">
      <t>イジョウ</t>
    </rPh>
    <rPh sb="34" eb="36">
      <t>ヒョウジ</t>
    </rPh>
    <phoneticPr fontId="10"/>
  </si>
  <si>
    <t>評価 ABCDを記入</t>
    <rPh sb="0" eb="2">
      <t>ヒョウカ</t>
    </rPh>
    <rPh sb="8" eb="10">
      <t>キニュウ</t>
    </rPh>
    <phoneticPr fontId="4"/>
  </si>
  <si>
    <t>使用年数を記入　使用年数は購入年月日から本日までの年数</t>
    <rPh sb="0" eb="2">
      <t>シヨウ</t>
    </rPh>
    <rPh sb="2" eb="4">
      <t>ネンスウ</t>
    </rPh>
    <rPh sb="5" eb="7">
      <t>キニュウ</t>
    </rPh>
    <rPh sb="8" eb="10">
      <t>シヨウ</t>
    </rPh>
    <rPh sb="10" eb="12">
      <t>ネンスウ</t>
    </rPh>
    <rPh sb="13" eb="15">
      <t>コウニュウ</t>
    </rPh>
    <rPh sb="15" eb="17">
      <t>ネンゲツ</t>
    </rPh>
    <rPh sb="17" eb="18">
      <t>ヒ</t>
    </rPh>
    <rPh sb="20" eb="22">
      <t>ホンジツ</t>
    </rPh>
    <rPh sb="25" eb="27">
      <t>ネンスウ</t>
    </rPh>
    <phoneticPr fontId="4"/>
  </si>
  <si>
    <t>DATEDIF</t>
  </si>
  <si>
    <t>TODAY</t>
  </si>
  <si>
    <t>お支払期限を記入　　発行日の翌月15日</t>
    <rPh sb="1" eb="3">
      <t>シハライ</t>
    </rPh>
    <rPh sb="3" eb="5">
      <t>キゲン</t>
    </rPh>
    <rPh sb="6" eb="8">
      <t>キニュウ</t>
    </rPh>
    <phoneticPr fontId="4"/>
  </si>
  <si>
    <t>DATE</t>
    <phoneticPr fontId="4"/>
  </si>
  <si>
    <t>YEAR</t>
    <phoneticPr fontId="4"/>
  </si>
  <si>
    <t>MONTH</t>
    <phoneticPr fontId="4"/>
  </si>
  <si>
    <t>MAX</t>
    <phoneticPr fontId="4"/>
  </si>
  <si>
    <t>RANK.EQ</t>
    <phoneticPr fontId="4"/>
  </si>
  <si>
    <t>売上の最高額を記入</t>
    <rPh sb="0" eb="2">
      <t>ウリアゲ</t>
    </rPh>
    <rPh sb="3" eb="6">
      <t>サイコウガク</t>
    </rPh>
    <phoneticPr fontId="4"/>
  </si>
  <si>
    <t>氏名別に売上合計の順位を記入</t>
    <rPh sb="0" eb="2">
      <t>シメイ</t>
    </rPh>
    <rPh sb="2" eb="3">
      <t>ベツ</t>
    </rPh>
    <rPh sb="4" eb="6">
      <t>ウリアゲ</t>
    </rPh>
    <rPh sb="6" eb="8">
      <t>ゴウケイ</t>
    </rPh>
    <rPh sb="9" eb="11">
      <t>ジュンイ</t>
    </rPh>
    <phoneticPr fontId="4"/>
  </si>
  <si>
    <t>来場者数Best３が何人だったかを記入</t>
    <rPh sb="1" eb="2">
      <t>バ</t>
    </rPh>
    <rPh sb="2" eb="3">
      <t>シャ</t>
    </rPh>
    <rPh sb="3" eb="4">
      <t>スウ</t>
    </rPh>
    <rPh sb="10" eb="12">
      <t>ナンニン</t>
    </rPh>
    <rPh sb="17" eb="19">
      <t>キニュウ</t>
    </rPh>
    <phoneticPr fontId="4"/>
  </si>
  <si>
    <t>LARGE</t>
  </si>
  <si>
    <t>アンケートを集計　回答A B C が何件あったか</t>
    <rPh sb="6" eb="8">
      <t>シュウケイ</t>
    </rPh>
    <rPh sb="9" eb="11">
      <t>カイトウ</t>
    </rPh>
    <rPh sb="18" eb="20">
      <t>ナンケン</t>
    </rPh>
    <phoneticPr fontId="4"/>
  </si>
  <si>
    <t>COUNTIF</t>
  </si>
  <si>
    <t>合計</t>
    <rPh sb="0" eb="2">
      <t>ゴウケイ</t>
    </rPh>
    <phoneticPr fontId="4"/>
  </si>
  <si>
    <t>中計</t>
    <rPh sb="0" eb="2">
      <t>チュウケイ</t>
    </rPh>
    <phoneticPr fontId="4"/>
  </si>
  <si>
    <t>中計、合計をもとめる</t>
    <rPh sb="0" eb="2">
      <t>チュウケイ</t>
    </rPh>
    <rPh sb="3" eb="5">
      <t>ゴウケイ</t>
    </rPh>
    <phoneticPr fontId="4"/>
  </si>
  <si>
    <t>SUBTOTAL</t>
    <phoneticPr fontId="4"/>
  </si>
  <si>
    <t>黄色のセルの関数の意味を考えてください</t>
    <rPh sb="0" eb="2">
      <t>キイロ</t>
    </rPh>
    <rPh sb="6" eb="8">
      <t>カンスウ</t>
    </rPh>
    <rPh sb="9" eb="11">
      <t>イミ</t>
    </rPh>
    <rPh sb="12" eb="13">
      <t>カンガ</t>
    </rPh>
    <phoneticPr fontId="4"/>
  </si>
  <si>
    <t>FOM 出版　仕事につかえるExcel関数ブックより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</si>
</sst>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#,"/>
    <numFmt numFmtId="177" formatCode="d&quot;日&quot;\(aaa\)"/>
    <numFmt numFmtId="178" formatCode="h:mm;@"/>
    <numFmt numFmtId="179" formatCode="m&quot;月&quot;d&quot;日&quot;;@"/>
    <numFmt numFmtId="180" formatCode="m/d;@"/>
    <numFmt numFmtId="181" formatCode="aaa"/>
    <numFmt numFmtId="182" formatCode="0_ "/>
    <numFmt numFmtId="183" formatCode="#,##0&quot;人&quot;"/>
    <numFmt numFmtId="184" formatCode="&quot;P&quot;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theme="5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4"/>
      <color theme="8" tint="-0.499984740745262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ck">
        <color theme="8"/>
      </top>
      <bottom style="thin">
        <color theme="8"/>
      </bottom>
      <diagonal/>
    </border>
    <border>
      <left style="thin">
        <color theme="8"/>
      </left>
      <right style="thick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n">
        <color theme="8"/>
      </top>
      <bottom style="thick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thick">
        <color theme="8"/>
      </bottom>
      <diagonal/>
    </border>
    <border>
      <left style="thin">
        <color theme="8"/>
      </left>
      <right style="thin">
        <color theme="8"/>
      </right>
      <top style="thick">
        <color theme="8"/>
      </top>
      <bottom style="thin">
        <color theme="8"/>
      </bottom>
      <diagonal/>
    </border>
    <border>
      <left style="thick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ck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ck">
        <color theme="8"/>
      </bottom>
      <diagonal/>
    </border>
    <border>
      <left style="thick">
        <color theme="8"/>
      </left>
      <right/>
      <top style="thin">
        <color theme="8"/>
      </top>
      <bottom style="thin">
        <color theme="8"/>
      </bottom>
      <diagonal/>
    </border>
    <border>
      <left style="thick">
        <color theme="8"/>
      </left>
      <right/>
      <top style="thin">
        <color theme="8"/>
      </top>
      <bottom style="thick">
        <color theme="8"/>
      </bottom>
      <diagonal/>
    </border>
    <border>
      <left/>
      <right style="thin">
        <color theme="8"/>
      </right>
      <top style="thin">
        <color theme="8"/>
      </top>
      <bottom style="thick">
        <color theme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8" fontId="0" fillId="0" borderId="2" xfId="1" applyNumberFormat="1" applyFont="1" applyBorder="1" applyAlignment="1">
      <alignment vertical="center"/>
    </xf>
    <xf numFmtId="176" fontId="0" fillId="0" borderId="2" xfId="1" applyNumberFormat="1" applyFont="1" applyBorder="1" applyAlignment="1">
      <alignment horizontal="center" vertical="center"/>
    </xf>
    <xf numFmtId="38" fontId="0" fillId="0" borderId="0" xfId="1" applyFont="1">
      <alignment vertical="center"/>
    </xf>
    <xf numFmtId="179" fontId="0" fillId="0" borderId="0" xfId="0" applyNumberFormat="1">
      <alignment vertical="center"/>
    </xf>
    <xf numFmtId="0" fontId="12" fillId="3" borderId="0" xfId="0" applyFont="1" applyFill="1" applyAlignment="1">
      <alignment horizontal="center" vertical="center"/>
    </xf>
    <xf numFmtId="38" fontId="0" fillId="0" borderId="2" xfId="1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3" xfId="0" applyFont="1" applyBorder="1">
      <alignment vertical="center"/>
    </xf>
    <xf numFmtId="0" fontId="0" fillId="0" borderId="4" xfId="0" applyBorder="1">
      <alignment vertical="center"/>
    </xf>
    <xf numFmtId="0" fontId="15" fillId="0" borderId="0" xfId="0" applyFont="1">
      <alignment vertical="center"/>
    </xf>
    <xf numFmtId="0" fontId="0" fillId="4" borderId="2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6" fontId="0" fillId="0" borderId="2" xfId="2" applyFont="1" applyBorder="1">
      <alignment vertical="center"/>
    </xf>
    <xf numFmtId="0" fontId="0" fillId="0" borderId="0" xfId="0" applyAlignment="1">
      <alignment horizontal="right" vertical="center"/>
    </xf>
    <xf numFmtId="0" fontId="8" fillId="6" borderId="2" xfId="0" applyFont="1" applyFill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4" fontId="0" fillId="0" borderId="2" xfId="0" applyNumberFormat="1" applyBorder="1">
      <alignment vertical="center"/>
    </xf>
    <xf numFmtId="14" fontId="0" fillId="0" borderId="0" xfId="0" applyNumberForma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8" borderId="9" xfId="0" applyFont="1" applyFill="1" applyBorder="1" applyAlignment="1">
      <alignment horizontal="center" vertical="center"/>
    </xf>
    <xf numFmtId="6" fontId="19" fillId="0" borderId="10" xfId="2" applyFont="1" applyBorder="1">
      <alignment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8" borderId="18" xfId="0" applyFill="1" applyBorder="1" applyAlignment="1">
      <alignment horizontal="left" vertical="center" indent="1"/>
    </xf>
    <xf numFmtId="0" fontId="0" fillId="8" borderId="8" xfId="0" applyFill="1" applyBorder="1">
      <alignment vertical="center"/>
    </xf>
    <xf numFmtId="9" fontId="0" fillId="8" borderId="8" xfId="0" applyNumberFormat="1" applyFill="1" applyBorder="1">
      <alignment vertical="center"/>
    </xf>
    <xf numFmtId="0" fontId="0" fillId="8" borderId="19" xfId="0" applyFill="1" applyBorder="1" applyAlignment="1">
      <alignment horizontal="left" vertical="center" indent="1"/>
    </xf>
    <xf numFmtId="0" fontId="0" fillId="8" borderId="20" xfId="0" applyFill="1" applyBorder="1">
      <alignment vertical="center"/>
    </xf>
    <xf numFmtId="38" fontId="0" fillId="0" borderId="12" xfId="1" applyFont="1" applyBorder="1">
      <alignment vertical="center"/>
    </xf>
    <xf numFmtId="0" fontId="20" fillId="9" borderId="21" xfId="3" applyFont="1" applyFill="1" applyBorder="1">
      <alignment vertical="center"/>
    </xf>
    <xf numFmtId="0" fontId="8" fillId="9" borderId="2" xfId="3" applyFont="1" applyFill="1" applyBorder="1" applyAlignment="1">
      <alignment horizontal="center" vertical="center"/>
    </xf>
    <xf numFmtId="0" fontId="0" fillId="10" borderId="2" xfId="0" applyFill="1" applyBorder="1">
      <alignment vertical="center"/>
    </xf>
    <xf numFmtId="0" fontId="0" fillId="10" borderId="22" xfId="0" applyFill="1" applyBorder="1">
      <alignment vertical="center"/>
    </xf>
    <xf numFmtId="176" fontId="0" fillId="0" borderId="22" xfId="0" applyNumberFormat="1" applyBorder="1">
      <alignment vertical="center"/>
    </xf>
    <xf numFmtId="0" fontId="8" fillId="9" borderId="23" xfId="3" applyFont="1" applyFill="1" applyBorder="1" applyAlignment="1">
      <alignment horizontal="center" vertical="center"/>
    </xf>
    <xf numFmtId="176" fontId="0" fillId="0" borderId="23" xfId="0" applyNumberFormat="1" applyBorder="1">
      <alignment vertical="center"/>
    </xf>
    <xf numFmtId="0" fontId="12" fillId="11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0" fillId="12" borderId="2" xfId="0" applyFill="1" applyBorder="1" applyAlignment="1">
      <alignment horizontal="center" vertical="center"/>
    </xf>
    <xf numFmtId="0" fontId="22" fillId="0" borderId="0" xfId="0" applyFont="1">
      <alignment vertical="center"/>
    </xf>
    <xf numFmtId="180" fontId="0" fillId="13" borderId="2" xfId="0" applyNumberFormat="1" applyFill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82" fontId="0" fillId="0" borderId="2" xfId="1" applyNumberFormat="1" applyFont="1" applyFill="1" applyBorder="1">
      <alignment vertical="center"/>
    </xf>
    <xf numFmtId="182" fontId="0" fillId="0" borderId="2" xfId="0" applyNumberFormat="1" applyBorder="1">
      <alignment vertical="center"/>
    </xf>
    <xf numFmtId="0" fontId="12" fillId="12" borderId="2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0" fillId="10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14" borderId="2" xfId="1" applyNumberFormat="1" applyFont="1" applyFill="1" applyBorder="1" applyAlignment="1">
      <alignment horizontal="center" vertical="center"/>
    </xf>
    <xf numFmtId="0" fontId="0" fillId="14" borderId="2" xfId="0" applyFill="1" applyBorder="1">
      <alignment vertical="center"/>
    </xf>
    <xf numFmtId="14" fontId="0" fillId="14" borderId="12" xfId="0" applyNumberFormat="1" applyFill="1" applyBorder="1">
      <alignment vertical="center"/>
    </xf>
    <xf numFmtId="176" fontId="0" fillId="14" borderId="2" xfId="0" applyNumberFormat="1" applyFill="1" applyBorder="1">
      <alignment vertical="center"/>
    </xf>
    <xf numFmtId="183" fontId="0" fillId="14" borderId="2" xfId="0" applyNumberFormat="1" applyFill="1" applyBorder="1">
      <alignment vertical="center"/>
    </xf>
    <xf numFmtId="184" fontId="6" fillId="0" borderId="0" xfId="0" applyNumberFormat="1" applyFont="1" applyAlignment="1">
      <alignment horizontal="left" vertical="center"/>
    </xf>
    <xf numFmtId="0" fontId="0" fillId="14" borderId="2" xfId="0" applyFill="1" applyBorder="1" applyAlignment="1">
      <alignment horizontal="center" vertical="center"/>
    </xf>
    <xf numFmtId="38" fontId="0" fillId="14" borderId="0" xfId="1" applyFont="1" applyFill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6" fontId="14" fillId="14" borderId="2" xfId="2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">
    <cellStyle name="桁区切り" xfId="1" builtinId="6"/>
    <cellStyle name="見出し 2" xfId="3" builtinId="17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0</xdr:rowOff>
    </xdr:from>
    <xdr:to>
      <xdr:col>9</xdr:col>
      <xdr:colOff>0</xdr:colOff>
      <xdr:row>14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DF968E-05CA-4EF9-AD74-82D44F30FE71}"/>
            </a:ext>
          </a:extLst>
        </xdr:cNvPr>
        <xdr:cNvSpPr txBox="1">
          <a:spLocks noChangeArrowheads="1"/>
        </xdr:cNvSpPr>
      </xdr:nvSpPr>
      <xdr:spPr bwMode="auto">
        <a:xfrm>
          <a:off x="3240405" y="281940"/>
          <a:ext cx="2002155" cy="3253740"/>
        </a:xfrm>
        <a:prstGeom prst="rect">
          <a:avLst/>
        </a:prstGeom>
        <a:ln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70C0"/>
              </a:solidFill>
              <a:latin typeface="+mn-ea"/>
              <a:ea typeface="+mn-ea"/>
            </a:rPr>
            <a:t>アンケート（質問項目）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質問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1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　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Excel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を使いますか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：よく使う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：たまに使う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：ほとんど使わない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質問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2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　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Word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を使いますか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：よく使う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：たまに使う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：ほとんど使わない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質問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3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　</a:t>
          </a:r>
          <a:r>
            <a:rPr lang="en-US" altLang="ja-JP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Access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+mn-ea"/>
              <a:ea typeface="+mn-ea"/>
            </a:rPr>
            <a:t>を使いますか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：よく使う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：たまに使う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：ほとんど使わない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161EF-3C10-410E-B0CE-49FA9E195184}">
  <dimension ref="B1:L11"/>
  <sheetViews>
    <sheetView tabSelected="1" workbookViewId="0">
      <selection activeCell="J8" sqref="J8"/>
    </sheetView>
  </sheetViews>
  <sheetFormatPr defaultRowHeight="18.75" x14ac:dyDescent="0.4"/>
  <cols>
    <col min="1" max="1" width="2.625" customWidth="1"/>
    <col min="2" max="2" width="9.25" bestFit="1" customWidth="1"/>
  </cols>
  <sheetData>
    <row r="1" spans="2:12" ht="33" x14ac:dyDescent="0.4">
      <c r="B1" s="78" t="s">
        <v>184</v>
      </c>
      <c r="L1" s="12" t="s">
        <v>153</v>
      </c>
    </row>
    <row r="3" spans="2:12" x14ac:dyDescent="0.4">
      <c r="B3" s="2" t="s">
        <v>0</v>
      </c>
      <c r="C3" s="2" t="s">
        <v>1</v>
      </c>
      <c r="D3" s="2" t="s">
        <v>2</v>
      </c>
      <c r="E3" s="2" t="s">
        <v>3</v>
      </c>
      <c r="G3" s="12"/>
      <c r="L3" t="s">
        <v>152</v>
      </c>
    </row>
    <row r="4" spans="2:12" x14ac:dyDescent="0.4">
      <c r="B4" s="3">
        <v>43922</v>
      </c>
      <c r="C4" s="4">
        <v>0.58333333333333337</v>
      </c>
      <c r="D4" s="4">
        <v>0.83333333333333337</v>
      </c>
      <c r="E4" s="5" t="s">
        <v>1</v>
      </c>
    </row>
    <row r="5" spans="2:12" ht="25.5" x14ac:dyDescent="0.4">
      <c r="B5" s="3">
        <v>43923</v>
      </c>
      <c r="C5" s="4">
        <v>0.36458333333333331</v>
      </c>
      <c r="D5" s="4">
        <v>0.70833333333333337</v>
      </c>
      <c r="E5" s="5" t="s">
        <v>1</v>
      </c>
      <c r="G5" s="75"/>
      <c r="H5" s="79" t="s">
        <v>183</v>
      </c>
    </row>
    <row r="6" spans="2:12" x14ac:dyDescent="0.4">
      <c r="B6" s="3">
        <v>43924</v>
      </c>
      <c r="C6" s="4">
        <v>0.58333333333333337</v>
      </c>
      <c r="D6" s="4">
        <v>0.85416666666666663</v>
      </c>
      <c r="E6" s="5" t="s">
        <v>1</v>
      </c>
    </row>
    <row r="7" spans="2:12" x14ac:dyDescent="0.4">
      <c r="B7" s="3">
        <v>43925</v>
      </c>
      <c r="C7" s="4"/>
      <c r="D7" s="4"/>
      <c r="E7" s="5"/>
    </row>
    <row r="8" spans="2:12" x14ac:dyDescent="0.4">
      <c r="B8" s="3">
        <v>43926</v>
      </c>
      <c r="C8" s="4"/>
      <c r="D8" s="4"/>
      <c r="E8" s="5"/>
    </row>
    <row r="9" spans="2:12" x14ac:dyDescent="0.4">
      <c r="B9" s="3">
        <v>43927</v>
      </c>
      <c r="C9" s="4">
        <v>0.3666666666666667</v>
      </c>
      <c r="D9" s="4">
        <v>0.72916666666666663</v>
      </c>
      <c r="E9" s="5" t="s">
        <v>1</v>
      </c>
    </row>
    <row r="10" spans="2:12" x14ac:dyDescent="0.4">
      <c r="B10" s="3">
        <v>43928</v>
      </c>
      <c r="C10" s="4">
        <v>0.60416666666666663</v>
      </c>
      <c r="D10" s="4">
        <v>0.83333333333333337</v>
      </c>
      <c r="E10" s="5" t="s">
        <v>1</v>
      </c>
    </row>
    <row r="11" spans="2:12" x14ac:dyDescent="0.4">
      <c r="B11" s="80" t="s">
        <v>4</v>
      </c>
      <c r="C11" s="81"/>
      <c r="D11" s="82"/>
      <c r="E11" s="70">
        <f>COUNTA(E4:E10)</f>
        <v>5</v>
      </c>
    </row>
  </sheetData>
  <mergeCells count="1">
    <mergeCell ref="B11:D11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65A0-0D79-4E41-937E-77548A4D4C7B}">
  <dimension ref="B1:J13"/>
  <sheetViews>
    <sheetView workbookViewId="0">
      <selection activeCell="F16" sqref="F16"/>
    </sheetView>
  </sheetViews>
  <sheetFormatPr defaultRowHeight="18.75" x14ac:dyDescent="0.4"/>
  <cols>
    <col min="1" max="1" width="2.625" customWidth="1"/>
    <col min="2" max="2" width="12.625" customWidth="1"/>
    <col min="3" max="5" width="10.625" customWidth="1"/>
    <col min="6" max="6" width="11" bestFit="1" customWidth="1"/>
  </cols>
  <sheetData>
    <row r="1" spans="2:10" ht="24" x14ac:dyDescent="0.4">
      <c r="B1" s="1" t="s">
        <v>118</v>
      </c>
      <c r="H1" s="12"/>
      <c r="I1" s="12" t="s">
        <v>174</v>
      </c>
    </row>
    <row r="2" spans="2:10" x14ac:dyDescent="0.4">
      <c r="F2" s="23" t="s">
        <v>72</v>
      </c>
    </row>
    <row r="3" spans="2:10" x14ac:dyDescent="0.4">
      <c r="B3" s="58" t="s">
        <v>5</v>
      </c>
      <c r="C3" s="58" t="s">
        <v>73</v>
      </c>
      <c r="D3" s="58" t="s">
        <v>74</v>
      </c>
      <c r="E3" s="58" t="s">
        <v>75</v>
      </c>
      <c r="F3" s="58" t="s">
        <v>134</v>
      </c>
      <c r="I3" s="75"/>
      <c r="J3" t="s">
        <v>172</v>
      </c>
    </row>
    <row r="4" spans="2:10" x14ac:dyDescent="0.4">
      <c r="B4" s="18" t="s">
        <v>77</v>
      </c>
      <c r="C4" s="26">
        <v>3800000</v>
      </c>
      <c r="D4" s="26">
        <v>4000000</v>
      </c>
      <c r="E4" s="26">
        <v>7800000</v>
      </c>
      <c r="F4" s="71">
        <f>_xlfn.RANK.EQ(E4,$E$4:$E$13,0)</f>
        <v>4</v>
      </c>
    </row>
    <row r="5" spans="2:10" x14ac:dyDescent="0.4">
      <c r="B5" s="18" t="s">
        <v>78</v>
      </c>
      <c r="C5" s="26">
        <v>1550000</v>
      </c>
      <c r="D5" s="26">
        <v>2600000</v>
      </c>
      <c r="E5" s="26">
        <v>4150000</v>
      </c>
      <c r="F5" s="71">
        <f t="shared" ref="F5:F13" si="0">_xlfn.RANK.EQ(E5,$E$4:$E$13,0)</f>
        <v>9</v>
      </c>
    </row>
    <row r="6" spans="2:10" x14ac:dyDescent="0.4">
      <c r="B6" s="18" t="s">
        <v>119</v>
      </c>
      <c r="C6" s="26">
        <v>2300000</v>
      </c>
      <c r="D6" s="26">
        <v>4700000</v>
      </c>
      <c r="E6" s="26">
        <v>7000000</v>
      </c>
      <c r="F6" s="71">
        <f t="shared" si="0"/>
        <v>6</v>
      </c>
    </row>
    <row r="7" spans="2:10" x14ac:dyDescent="0.4">
      <c r="B7" s="18" t="s">
        <v>80</v>
      </c>
      <c r="C7" s="26">
        <v>4200000</v>
      </c>
      <c r="D7" s="26">
        <v>3600000</v>
      </c>
      <c r="E7" s="26">
        <v>7800000</v>
      </c>
      <c r="F7" s="71">
        <f t="shared" si="0"/>
        <v>4</v>
      </c>
    </row>
    <row r="8" spans="2:10" x14ac:dyDescent="0.4">
      <c r="B8" s="18" t="s">
        <v>81</v>
      </c>
      <c r="C8" s="26">
        <v>1900000</v>
      </c>
      <c r="D8" s="26">
        <v>1500000</v>
      </c>
      <c r="E8" s="26">
        <v>3400000</v>
      </c>
      <c r="F8" s="71">
        <f t="shared" si="0"/>
        <v>10</v>
      </c>
    </row>
    <row r="9" spans="2:10" x14ac:dyDescent="0.4">
      <c r="B9" s="18" t="s">
        <v>82</v>
      </c>
      <c r="C9" s="26">
        <v>3900000</v>
      </c>
      <c r="D9" s="26">
        <v>2300000</v>
      </c>
      <c r="E9" s="26">
        <v>6200000</v>
      </c>
      <c r="F9" s="71">
        <f t="shared" si="0"/>
        <v>8</v>
      </c>
    </row>
    <row r="10" spans="2:10" x14ac:dyDescent="0.4">
      <c r="B10" s="18" t="s">
        <v>83</v>
      </c>
      <c r="C10" s="26">
        <v>4200000</v>
      </c>
      <c r="D10" s="26">
        <v>5800000</v>
      </c>
      <c r="E10" s="26">
        <v>10000000</v>
      </c>
      <c r="F10" s="71">
        <f t="shared" si="0"/>
        <v>1</v>
      </c>
    </row>
    <row r="11" spans="2:10" x14ac:dyDescent="0.4">
      <c r="B11" s="18" t="s">
        <v>84</v>
      </c>
      <c r="C11" s="26">
        <v>4900000</v>
      </c>
      <c r="D11" s="26">
        <v>4500000</v>
      </c>
      <c r="E11" s="26">
        <v>9400000</v>
      </c>
      <c r="F11" s="71">
        <f t="shared" si="0"/>
        <v>2</v>
      </c>
    </row>
    <row r="12" spans="2:10" x14ac:dyDescent="0.4">
      <c r="B12" s="18" t="s">
        <v>85</v>
      </c>
      <c r="C12" s="26">
        <v>3100000</v>
      </c>
      <c r="D12" s="26">
        <v>5100000</v>
      </c>
      <c r="E12" s="26">
        <v>8200000</v>
      </c>
      <c r="F12" s="71">
        <f t="shared" si="0"/>
        <v>3</v>
      </c>
    </row>
    <row r="13" spans="2:10" x14ac:dyDescent="0.4">
      <c r="B13" s="18" t="s">
        <v>86</v>
      </c>
      <c r="C13" s="26">
        <v>3800000</v>
      </c>
      <c r="D13" s="26">
        <v>3100000</v>
      </c>
      <c r="E13" s="26">
        <v>6900000</v>
      </c>
      <c r="F13" s="71">
        <f t="shared" si="0"/>
        <v>7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1CB6-4078-4FE9-89C1-15BA7509E81A}">
  <dimension ref="B1:M18"/>
  <sheetViews>
    <sheetView topLeftCell="C1" workbookViewId="0">
      <selection activeCell="H11" sqref="H11"/>
    </sheetView>
  </sheetViews>
  <sheetFormatPr defaultRowHeight="18.75" x14ac:dyDescent="0.4"/>
  <cols>
    <col min="1" max="1" width="2.625" customWidth="1"/>
    <col min="2" max="2" width="6.625" customWidth="1"/>
    <col min="3" max="3" width="9.25" bestFit="1" customWidth="1"/>
    <col min="6" max="6" width="11" bestFit="1" customWidth="1"/>
    <col min="7" max="7" width="4.625" customWidth="1"/>
    <col min="9" max="9" width="9.375" bestFit="1" customWidth="1"/>
  </cols>
  <sheetData>
    <row r="1" spans="2:13" ht="24" x14ac:dyDescent="0.35">
      <c r="B1" s="1" t="s">
        <v>135</v>
      </c>
      <c r="I1" s="59" t="s">
        <v>136</v>
      </c>
      <c r="K1" s="12"/>
      <c r="L1" s="12" t="s">
        <v>175</v>
      </c>
    </row>
    <row r="3" spans="2:13" x14ac:dyDescent="0.4">
      <c r="B3" s="60" t="s">
        <v>137</v>
      </c>
      <c r="C3" s="60" t="s">
        <v>138</v>
      </c>
      <c r="D3" s="60" t="s">
        <v>139</v>
      </c>
      <c r="E3" s="60" t="s">
        <v>140</v>
      </c>
      <c r="F3" s="60" t="s">
        <v>141</v>
      </c>
      <c r="H3" s="61" t="s">
        <v>142</v>
      </c>
      <c r="L3" s="75"/>
      <c r="M3" t="s">
        <v>176</v>
      </c>
    </row>
    <row r="4" spans="2:13" x14ac:dyDescent="0.4">
      <c r="B4" s="62">
        <v>43862</v>
      </c>
      <c r="C4" s="63">
        <f>B4</f>
        <v>43862</v>
      </c>
      <c r="D4" s="64">
        <v>176</v>
      </c>
      <c r="E4" s="64">
        <v>339</v>
      </c>
      <c r="F4" s="65">
        <v>515</v>
      </c>
      <c r="H4" s="66">
        <v>1</v>
      </c>
      <c r="I4" s="74">
        <f>LARGE($F$4:$F$18,H4)</f>
        <v>793</v>
      </c>
    </row>
    <row r="5" spans="2:13" x14ac:dyDescent="0.4">
      <c r="B5" s="62">
        <v>43863</v>
      </c>
      <c r="C5" s="63">
        <f t="shared" ref="C5:C18" si="0">B5</f>
        <v>43863</v>
      </c>
      <c r="D5" s="64">
        <v>268</v>
      </c>
      <c r="E5" s="64">
        <v>290</v>
      </c>
      <c r="F5" s="65">
        <v>558</v>
      </c>
      <c r="H5" s="66">
        <v>2</v>
      </c>
      <c r="I5" s="74">
        <f t="shared" ref="I5:I6" si="1">LARGE($F$4:$F$18,H5)</f>
        <v>756</v>
      </c>
    </row>
    <row r="6" spans="2:13" x14ac:dyDescent="0.4">
      <c r="B6" s="62">
        <v>43864</v>
      </c>
      <c r="C6" s="63">
        <f t="shared" si="0"/>
        <v>43864</v>
      </c>
      <c r="D6" s="64">
        <v>194</v>
      </c>
      <c r="E6" s="64">
        <v>233</v>
      </c>
      <c r="F6" s="65">
        <v>427</v>
      </c>
      <c r="H6" s="66">
        <v>3</v>
      </c>
      <c r="I6" s="74">
        <f t="shared" si="1"/>
        <v>742</v>
      </c>
    </row>
    <row r="7" spans="2:13" x14ac:dyDescent="0.4">
      <c r="B7" s="62">
        <v>43865</v>
      </c>
      <c r="C7" s="63">
        <f t="shared" si="0"/>
        <v>43865</v>
      </c>
      <c r="D7" s="64">
        <v>310</v>
      </c>
      <c r="E7" s="64">
        <v>385</v>
      </c>
      <c r="F7" s="65">
        <v>695</v>
      </c>
    </row>
    <row r="8" spans="2:13" x14ac:dyDescent="0.4">
      <c r="B8" s="62">
        <v>43866</v>
      </c>
      <c r="C8" s="63">
        <f t="shared" si="0"/>
        <v>43866</v>
      </c>
      <c r="D8" s="64">
        <v>401</v>
      </c>
      <c r="E8" s="64">
        <v>392</v>
      </c>
      <c r="F8" s="65">
        <v>793</v>
      </c>
    </row>
    <row r="9" spans="2:13" x14ac:dyDescent="0.4">
      <c r="B9" s="62">
        <v>43867</v>
      </c>
      <c r="C9" s="63">
        <f t="shared" si="0"/>
        <v>43867</v>
      </c>
      <c r="D9" s="64">
        <v>172</v>
      </c>
      <c r="E9" s="64">
        <v>283</v>
      </c>
      <c r="F9" s="65">
        <v>455</v>
      </c>
    </row>
    <row r="10" spans="2:13" x14ac:dyDescent="0.4">
      <c r="B10" s="62">
        <v>43868</v>
      </c>
      <c r="C10" s="63">
        <f t="shared" si="0"/>
        <v>43868</v>
      </c>
      <c r="D10" s="64">
        <v>320</v>
      </c>
      <c r="E10" s="64">
        <v>338</v>
      </c>
      <c r="F10" s="65">
        <v>658</v>
      </c>
    </row>
    <row r="11" spans="2:13" x14ac:dyDescent="0.4">
      <c r="B11" s="62">
        <v>43869</v>
      </c>
      <c r="C11" s="63">
        <f t="shared" si="0"/>
        <v>43869</v>
      </c>
      <c r="D11" s="64">
        <v>344</v>
      </c>
      <c r="E11" s="64">
        <v>212</v>
      </c>
      <c r="F11" s="65">
        <v>556</v>
      </c>
    </row>
    <row r="12" spans="2:13" x14ac:dyDescent="0.4">
      <c r="B12" s="62">
        <v>43870</v>
      </c>
      <c r="C12" s="63">
        <f t="shared" si="0"/>
        <v>43870</v>
      </c>
      <c r="D12" s="64">
        <v>261</v>
      </c>
      <c r="E12" s="64">
        <v>287</v>
      </c>
      <c r="F12" s="65">
        <v>548</v>
      </c>
    </row>
    <row r="13" spans="2:13" x14ac:dyDescent="0.4">
      <c r="B13" s="62">
        <v>43871</v>
      </c>
      <c r="C13" s="63">
        <f t="shared" si="0"/>
        <v>43871</v>
      </c>
      <c r="D13" s="64">
        <v>296</v>
      </c>
      <c r="E13" s="64">
        <v>209</v>
      </c>
      <c r="F13" s="65">
        <v>505</v>
      </c>
    </row>
    <row r="14" spans="2:13" x14ac:dyDescent="0.4">
      <c r="B14" s="62">
        <v>43872</v>
      </c>
      <c r="C14" s="63">
        <f t="shared" si="0"/>
        <v>43872</v>
      </c>
      <c r="D14" s="64">
        <v>357</v>
      </c>
      <c r="E14" s="64">
        <v>399</v>
      </c>
      <c r="F14" s="65">
        <v>756</v>
      </c>
    </row>
    <row r="15" spans="2:13" x14ac:dyDescent="0.4">
      <c r="B15" s="62">
        <v>43873</v>
      </c>
      <c r="C15" s="63">
        <f t="shared" si="0"/>
        <v>43873</v>
      </c>
      <c r="D15" s="64">
        <v>395</v>
      </c>
      <c r="E15" s="64">
        <v>347</v>
      </c>
      <c r="F15" s="65">
        <v>742</v>
      </c>
    </row>
    <row r="16" spans="2:13" x14ac:dyDescent="0.4">
      <c r="B16" s="62">
        <v>43874</v>
      </c>
      <c r="C16" s="63">
        <f t="shared" si="0"/>
        <v>43874</v>
      </c>
      <c r="D16" s="64">
        <v>220</v>
      </c>
      <c r="E16" s="64">
        <v>256</v>
      </c>
      <c r="F16" s="65">
        <v>476</v>
      </c>
    </row>
    <row r="17" spans="2:6" x14ac:dyDescent="0.4">
      <c r="B17" s="62">
        <v>43875</v>
      </c>
      <c r="C17" s="63">
        <f t="shared" si="0"/>
        <v>43875</v>
      </c>
      <c r="D17" s="64">
        <v>235</v>
      </c>
      <c r="E17" s="64">
        <v>354</v>
      </c>
      <c r="F17" s="65">
        <v>589</v>
      </c>
    </row>
    <row r="18" spans="2:6" x14ac:dyDescent="0.4">
      <c r="B18" s="62">
        <v>43876</v>
      </c>
      <c r="C18" s="63">
        <f t="shared" si="0"/>
        <v>43876</v>
      </c>
      <c r="D18" s="64">
        <v>240</v>
      </c>
      <c r="E18" s="64">
        <v>257</v>
      </c>
      <c r="F18" s="65">
        <v>497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FA04-CCAD-44FC-B711-D8FFFD071BF6}">
  <dimension ref="B1:M18"/>
  <sheetViews>
    <sheetView topLeftCell="D1" workbookViewId="0">
      <selection activeCell="H16" sqref="H16"/>
    </sheetView>
  </sheetViews>
  <sheetFormatPr defaultRowHeight="18.75" x14ac:dyDescent="0.4"/>
  <cols>
    <col min="1" max="1" width="2.625" customWidth="1"/>
    <col min="6" max="6" width="4.625" customWidth="1"/>
  </cols>
  <sheetData>
    <row r="1" spans="2:13" ht="24" x14ac:dyDescent="0.4">
      <c r="B1" s="67" t="s">
        <v>143</v>
      </c>
      <c r="K1" s="12"/>
      <c r="L1" s="12" t="s">
        <v>177</v>
      </c>
    </row>
    <row r="2" spans="2:13" x14ac:dyDescent="0.4">
      <c r="B2" s="68" t="s">
        <v>26</v>
      </c>
      <c r="C2" s="68" t="s">
        <v>144</v>
      </c>
      <c r="D2" s="68" t="s">
        <v>145</v>
      </c>
      <c r="E2" s="68" t="s">
        <v>146</v>
      </c>
    </row>
    <row r="3" spans="2:13" x14ac:dyDescent="0.4">
      <c r="B3" s="18">
        <v>10010</v>
      </c>
      <c r="C3" s="28" t="s">
        <v>147</v>
      </c>
      <c r="D3" s="28" t="s">
        <v>148</v>
      </c>
      <c r="E3" s="28" t="s">
        <v>147</v>
      </c>
      <c r="L3" s="75">
        <v>104</v>
      </c>
      <c r="M3" t="s">
        <v>178</v>
      </c>
    </row>
    <row r="4" spans="2:13" x14ac:dyDescent="0.4">
      <c r="B4" s="18">
        <v>10020</v>
      </c>
      <c r="C4" s="28" t="s">
        <v>147</v>
      </c>
      <c r="D4" s="28" t="s">
        <v>148</v>
      </c>
      <c r="E4" s="28" t="s">
        <v>147</v>
      </c>
    </row>
    <row r="5" spans="2:13" x14ac:dyDescent="0.4">
      <c r="B5" s="18">
        <v>10030</v>
      </c>
      <c r="C5" s="28" t="s">
        <v>149</v>
      </c>
      <c r="D5" s="28" t="s">
        <v>147</v>
      </c>
      <c r="E5" s="28" t="s">
        <v>148</v>
      </c>
    </row>
    <row r="6" spans="2:13" x14ac:dyDescent="0.4">
      <c r="B6" s="18">
        <v>10040</v>
      </c>
      <c r="C6" s="28" t="s">
        <v>147</v>
      </c>
      <c r="D6" s="28" t="s">
        <v>147</v>
      </c>
      <c r="E6" s="28" t="s">
        <v>147</v>
      </c>
    </row>
    <row r="7" spans="2:13" x14ac:dyDescent="0.4">
      <c r="B7" s="18">
        <v>10050</v>
      </c>
      <c r="C7" s="28" t="s">
        <v>148</v>
      </c>
      <c r="D7" s="28" t="s">
        <v>149</v>
      </c>
      <c r="E7" s="28" t="s">
        <v>148</v>
      </c>
    </row>
    <row r="8" spans="2:13" x14ac:dyDescent="0.4">
      <c r="B8" s="18">
        <v>10060</v>
      </c>
      <c r="C8" s="28" t="s">
        <v>147</v>
      </c>
      <c r="D8" s="28" t="s">
        <v>149</v>
      </c>
      <c r="E8" s="28" t="s">
        <v>147</v>
      </c>
    </row>
    <row r="9" spans="2:13" x14ac:dyDescent="0.4">
      <c r="B9" s="18">
        <v>10070</v>
      </c>
      <c r="C9" s="28" t="s">
        <v>147</v>
      </c>
      <c r="D9" s="28" t="s">
        <v>148</v>
      </c>
      <c r="E9" s="28" t="s">
        <v>147</v>
      </c>
    </row>
    <row r="10" spans="2:13" x14ac:dyDescent="0.4">
      <c r="B10" s="18">
        <v>10080</v>
      </c>
      <c r="C10" s="28" t="s">
        <v>148</v>
      </c>
      <c r="D10" s="28" t="s">
        <v>147</v>
      </c>
      <c r="E10" s="28" t="s">
        <v>148</v>
      </c>
    </row>
    <row r="11" spans="2:13" x14ac:dyDescent="0.4">
      <c r="B11" s="18">
        <v>10090</v>
      </c>
      <c r="C11" s="28" t="s">
        <v>148</v>
      </c>
      <c r="D11" s="28" t="s">
        <v>149</v>
      </c>
      <c r="E11" s="28" t="s">
        <v>149</v>
      </c>
    </row>
    <row r="12" spans="2:13" x14ac:dyDescent="0.4">
      <c r="B12" s="18">
        <v>10100</v>
      </c>
      <c r="C12" s="28" t="s">
        <v>147</v>
      </c>
      <c r="D12" s="28" t="s">
        <v>147</v>
      </c>
      <c r="E12" s="28" t="s">
        <v>149</v>
      </c>
    </row>
    <row r="14" spans="2:13" ht="24" x14ac:dyDescent="0.4">
      <c r="B14" s="67" t="s">
        <v>150</v>
      </c>
    </row>
    <row r="15" spans="2:13" x14ac:dyDescent="0.4">
      <c r="B15" s="69" t="s">
        <v>151</v>
      </c>
      <c r="C15" s="69" t="s">
        <v>144</v>
      </c>
      <c r="D15" s="69" t="s">
        <v>145</v>
      </c>
      <c r="E15" s="69" t="s">
        <v>146</v>
      </c>
    </row>
    <row r="16" spans="2:13" x14ac:dyDescent="0.4">
      <c r="B16" s="28" t="s">
        <v>147</v>
      </c>
      <c r="C16" s="71">
        <f>COUNTIF(C$3:C$12,$B16)</f>
        <v>6</v>
      </c>
      <c r="D16" s="71">
        <f t="shared" ref="D16:E16" si="0">COUNTIF(D$3:D$12,$B16)</f>
        <v>4</v>
      </c>
      <c r="E16" s="71">
        <f t="shared" si="0"/>
        <v>5</v>
      </c>
    </row>
    <row r="17" spans="2:5" x14ac:dyDescent="0.4">
      <c r="B17" s="28" t="s">
        <v>148</v>
      </c>
      <c r="C17" s="71">
        <f t="shared" ref="C17:E18" si="1">COUNTIF(C$3:C$12,$B17)</f>
        <v>3</v>
      </c>
      <c r="D17" s="71">
        <f t="shared" si="1"/>
        <v>3</v>
      </c>
      <c r="E17" s="71">
        <f t="shared" si="1"/>
        <v>3</v>
      </c>
    </row>
    <row r="18" spans="2:5" x14ac:dyDescent="0.4">
      <c r="B18" s="28" t="s">
        <v>149</v>
      </c>
      <c r="C18" s="71">
        <f t="shared" si="1"/>
        <v>1</v>
      </c>
      <c r="D18" s="71">
        <f t="shared" si="1"/>
        <v>3</v>
      </c>
      <c r="E18" s="71">
        <f t="shared" si="1"/>
        <v>2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D5D3-E76F-4AFF-AD57-55FE135B09B4}">
  <dimension ref="B1:K140"/>
  <sheetViews>
    <sheetView topLeftCell="A16" workbookViewId="0">
      <selection activeCell="F31" sqref="F31"/>
    </sheetView>
  </sheetViews>
  <sheetFormatPr defaultRowHeight="18.75" x14ac:dyDescent="0.4"/>
  <cols>
    <col min="1" max="1" width="2.625" customWidth="1"/>
    <col min="3" max="3" width="10.625" customWidth="1"/>
    <col min="4" max="4" width="15.125" bestFit="1" customWidth="1"/>
    <col min="5" max="6" width="10.625" customWidth="1"/>
    <col min="7" max="7" width="12.625" customWidth="1"/>
    <col min="8" max="8" width="9" customWidth="1"/>
  </cols>
  <sheetData>
    <row r="1" spans="2:11" ht="23.25" customHeight="1" x14ac:dyDescent="0.4">
      <c r="J1" s="12" t="s">
        <v>181</v>
      </c>
      <c r="K1" s="12"/>
    </row>
    <row r="2" spans="2:11" ht="24" x14ac:dyDescent="0.4">
      <c r="B2" s="1" t="s">
        <v>27</v>
      </c>
    </row>
    <row r="3" spans="2:11" x14ac:dyDescent="0.4">
      <c r="B3" s="8" t="s">
        <v>26</v>
      </c>
      <c r="C3" s="8" t="s">
        <v>25</v>
      </c>
      <c r="D3" s="8" t="s">
        <v>24</v>
      </c>
      <c r="E3" s="8" t="s">
        <v>23</v>
      </c>
      <c r="F3" s="8" t="s">
        <v>22</v>
      </c>
      <c r="G3" s="8" t="s">
        <v>21</v>
      </c>
      <c r="H3" s="8" t="s">
        <v>20</v>
      </c>
      <c r="K3" t="s">
        <v>182</v>
      </c>
    </row>
    <row r="4" spans="2:11" x14ac:dyDescent="0.4">
      <c r="B4">
        <v>1</v>
      </c>
      <c r="C4" s="7">
        <v>43952</v>
      </c>
      <c r="D4" t="s">
        <v>17</v>
      </c>
      <c r="E4" s="6">
        <v>3800</v>
      </c>
      <c r="F4">
        <v>13</v>
      </c>
      <c r="G4" s="6">
        <f t="shared" ref="G4:G36" si="0">E4*F4</f>
        <v>49400</v>
      </c>
      <c r="H4" t="s">
        <v>19</v>
      </c>
    </row>
    <row r="5" spans="2:11" x14ac:dyDescent="0.4">
      <c r="B5">
        <v>2</v>
      </c>
      <c r="C5" s="7">
        <v>43952</v>
      </c>
      <c r="D5" t="s">
        <v>16</v>
      </c>
      <c r="E5" s="6">
        <v>2000</v>
      </c>
      <c r="F5">
        <v>12</v>
      </c>
      <c r="G5" s="6">
        <f t="shared" si="0"/>
        <v>24000</v>
      </c>
      <c r="H5" t="s">
        <v>19</v>
      </c>
    </row>
    <row r="6" spans="2:11" x14ac:dyDescent="0.4">
      <c r="B6">
        <v>3</v>
      </c>
      <c r="C6" s="7">
        <v>43952</v>
      </c>
      <c r="D6" t="s">
        <v>15</v>
      </c>
      <c r="E6" s="6">
        <v>7000</v>
      </c>
      <c r="F6">
        <v>7</v>
      </c>
      <c r="G6" s="6">
        <f t="shared" si="0"/>
        <v>49000</v>
      </c>
      <c r="H6" t="s">
        <v>19</v>
      </c>
    </row>
    <row r="7" spans="2:11" x14ac:dyDescent="0.4">
      <c r="B7">
        <v>4</v>
      </c>
      <c r="C7" s="7">
        <v>43952</v>
      </c>
      <c r="D7" t="s">
        <v>14</v>
      </c>
      <c r="E7" s="6">
        <v>6300</v>
      </c>
      <c r="F7">
        <v>10</v>
      </c>
      <c r="G7" s="6">
        <f t="shared" si="0"/>
        <v>63000</v>
      </c>
      <c r="H7" t="s">
        <v>19</v>
      </c>
    </row>
    <row r="8" spans="2:11" x14ac:dyDescent="0.4">
      <c r="B8">
        <v>5</v>
      </c>
      <c r="C8" s="7">
        <v>43952</v>
      </c>
      <c r="D8" t="s">
        <v>13</v>
      </c>
      <c r="E8" s="6">
        <v>7600</v>
      </c>
      <c r="F8">
        <v>7</v>
      </c>
      <c r="G8" s="6">
        <f t="shared" si="0"/>
        <v>53200</v>
      </c>
      <c r="H8" t="s">
        <v>19</v>
      </c>
    </row>
    <row r="9" spans="2:11" x14ac:dyDescent="0.4">
      <c r="B9">
        <v>6</v>
      </c>
      <c r="C9" s="7">
        <v>43952</v>
      </c>
      <c r="D9" t="s">
        <v>12</v>
      </c>
      <c r="E9" s="6">
        <v>12000</v>
      </c>
      <c r="F9">
        <v>3</v>
      </c>
      <c r="G9" s="6">
        <f t="shared" si="0"/>
        <v>36000</v>
      </c>
      <c r="H9" t="s">
        <v>19</v>
      </c>
    </row>
    <row r="10" spans="2:11" x14ac:dyDescent="0.4">
      <c r="B10">
        <v>7</v>
      </c>
      <c r="C10" s="7">
        <v>43952</v>
      </c>
      <c r="D10" t="s">
        <v>11</v>
      </c>
      <c r="E10" s="6">
        <v>17000</v>
      </c>
      <c r="F10">
        <v>8</v>
      </c>
      <c r="G10" s="6">
        <f t="shared" si="0"/>
        <v>136000</v>
      </c>
      <c r="H10" t="s">
        <v>19</v>
      </c>
    </row>
    <row r="11" spans="2:11" x14ac:dyDescent="0.4">
      <c r="B11">
        <v>8</v>
      </c>
      <c r="C11" s="7">
        <v>43952</v>
      </c>
      <c r="D11" t="s">
        <v>10</v>
      </c>
      <c r="E11" s="6">
        <v>2000</v>
      </c>
      <c r="F11">
        <v>5</v>
      </c>
      <c r="G11" s="6">
        <f t="shared" si="0"/>
        <v>10000</v>
      </c>
      <c r="H11" t="s">
        <v>19</v>
      </c>
    </row>
    <row r="12" spans="2:11" x14ac:dyDescent="0.4">
      <c r="B12">
        <v>9</v>
      </c>
      <c r="C12" s="7">
        <v>43952</v>
      </c>
      <c r="D12" t="s">
        <v>9</v>
      </c>
      <c r="E12" s="6">
        <v>3200</v>
      </c>
      <c r="F12">
        <v>1</v>
      </c>
      <c r="G12" s="6">
        <f t="shared" si="0"/>
        <v>3200</v>
      </c>
      <c r="H12" t="s">
        <v>19</v>
      </c>
    </row>
    <row r="13" spans="2:11" x14ac:dyDescent="0.4">
      <c r="B13">
        <v>10</v>
      </c>
      <c r="C13" s="7">
        <v>43952</v>
      </c>
      <c r="D13" t="s">
        <v>17</v>
      </c>
      <c r="E13" s="6">
        <v>3800</v>
      </c>
      <c r="F13">
        <v>10</v>
      </c>
      <c r="G13" s="6">
        <f t="shared" si="0"/>
        <v>38000</v>
      </c>
      <c r="H13" t="s">
        <v>18</v>
      </c>
    </row>
    <row r="14" spans="2:11" x14ac:dyDescent="0.4">
      <c r="B14">
        <v>11</v>
      </c>
      <c r="C14" s="7">
        <v>43952</v>
      </c>
      <c r="D14" t="s">
        <v>16</v>
      </c>
      <c r="E14" s="6">
        <v>2000</v>
      </c>
      <c r="F14">
        <v>9</v>
      </c>
      <c r="G14" s="6">
        <f t="shared" si="0"/>
        <v>18000</v>
      </c>
      <c r="H14" t="s">
        <v>18</v>
      </c>
    </row>
    <row r="15" spans="2:11" x14ac:dyDescent="0.4">
      <c r="B15">
        <v>12</v>
      </c>
      <c r="C15" s="7">
        <v>43952</v>
      </c>
      <c r="D15" t="s">
        <v>15</v>
      </c>
      <c r="E15" s="6">
        <v>7000</v>
      </c>
      <c r="F15">
        <v>8</v>
      </c>
      <c r="G15" s="6">
        <f t="shared" si="0"/>
        <v>56000</v>
      </c>
      <c r="H15" t="s">
        <v>18</v>
      </c>
    </row>
    <row r="16" spans="2:11" x14ac:dyDescent="0.4">
      <c r="B16">
        <v>13</v>
      </c>
      <c r="C16" s="7">
        <v>43952</v>
      </c>
      <c r="D16" t="s">
        <v>14</v>
      </c>
      <c r="E16" s="6">
        <v>6300</v>
      </c>
      <c r="F16">
        <v>2</v>
      </c>
      <c r="G16" s="6">
        <f t="shared" si="0"/>
        <v>12600</v>
      </c>
      <c r="H16" t="s">
        <v>18</v>
      </c>
    </row>
    <row r="17" spans="2:8" x14ac:dyDescent="0.4">
      <c r="B17">
        <v>14</v>
      </c>
      <c r="C17" s="7">
        <v>43952</v>
      </c>
      <c r="D17" t="s">
        <v>13</v>
      </c>
      <c r="E17" s="6">
        <v>7600</v>
      </c>
      <c r="F17">
        <v>5</v>
      </c>
      <c r="G17" s="6">
        <f t="shared" si="0"/>
        <v>38000</v>
      </c>
      <c r="H17" t="s">
        <v>18</v>
      </c>
    </row>
    <row r="18" spans="2:8" x14ac:dyDescent="0.4">
      <c r="B18">
        <v>15</v>
      </c>
      <c r="C18" s="7">
        <v>43952</v>
      </c>
      <c r="D18" t="s">
        <v>12</v>
      </c>
      <c r="E18" s="6">
        <v>12000</v>
      </c>
      <c r="F18">
        <v>1</v>
      </c>
      <c r="G18" s="6">
        <f t="shared" si="0"/>
        <v>12000</v>
      </c>
      <c r="H18" t="s">
        <v>18</v>
      </c>
    </row>
    <row r="19" spans="2:8" x14ac:dyDescent="0.4">
      <c r="B19">
        <v>16</v>
      </c>
      <c r="C19" s="7">
        <v>43952</v>
      </c>
      <c r="D19" t="s">
        <v>11</v>
      </c>
      <c r="E19" s="6">
        <v>17000</v>
      </c>
      <c r="F19">
        <v>3</v>
      </c>
      <c r="G19" s="6">
        <f t="shared" si="0"/>
        <v>51000</v>
      </c>
      <c r="H19" t="s">
        <v>18</v>
      </c>
    </row>
    <row r="20" spans="2:8" x14ac:dyDescent="0.4">
      <c r="B20">
        <v>17</v>
      </c>
      <c r="C20" s="7">
        <v>43952</v>
      </c>
      <c r="D20" t="s">
        <v>10</v>
      </c>
      <c r="E20" s="6">
        <v>2000</v>
      </c>
      <c r="F20">
        <v>3</v>
      </c>
      <c r="G20" s="6">
        <f t="shared" si="0"/>
        <v>6000</v>
      </c>
      <c r="H20" t="s">
        <v>18</v>
      </c>
    </row>
    <row r="21" spans="2:8" x14ac:dyDescent="0.4">
      <c r="B21">
        <v>18</v>
      </c>
      <c r="C21" s="7">
        <v>43952</v>
      </c>
      <c r="D21" t="s">
        <v>9</v>
      </c>
      <c r="E21" s="6">
        <v>3200</v>
      </c>
      <c r="F21">
        <v>2</v>
      </c>
      <c r="G21" s="6">
        <f t="shared" si="0"/>
        <v>6400</v>
      </c>
      <c r="H21" t="s">
        <v>18</v>
      </c>
    </row>
    <row r="22" spans="2:8" x14ac:dyDescent="0.4">
      <c r="B22">
        <v>19</v>
      </c>
      <c r="C22" s="7">
        <v>43952</v>
      </c>
      <c r="D22" t="s">
        <v>17</v>
      </c>
      <c r="E22" s="6">
        <v>3800</v>
      </c>
      <c r="F22">
        <v>15</v>
      </c>
      <c r="G22" s="6">
        <f t="shared" si="0"/>
        <v>57000</v>
      </c>
      <c r="H22" t="s">
        <v>8</v>
      </c>
    </row>
    <row r="23" spans="2:8" x14ac:dyDescent="0.4">
      <c r="B23">
        <v>20</v>
      </c>
      <c r="C23" s="7">
        <v>43952</v>
      </c>
      <c r="D23" t="s">
        <v>16</v>
      </c>
      <c r="E23" s="6">
        <v>2000</v>
      </c>
      <c r="F23">
        <v>6</v>
      </c>
      <c r="G23" s="6">
        <f t="shared" si="0"/>
        <v>12000</v>
      </c>
      <c r="H23" t="s">
        <v>8</v>
      </c>
    </row>
    <row r="24" spans="2:8" x14ac:dyDescent="0.4">
      <c r="B24">
        <v>21</v>
      </c>
      <c r="C24" s="7">
        <v>43952</v>
      </c>
      <c r="D24" t="s">
        <v>15</v>
      </c>
      <c r="E24" s="6">
        <v>7000</v>
      </c>
      <c r="F24">
        <v>8</v>
      </c>
      <c r="G24" s="6">
        <f t="shared" si="0"/>
        <v>56000</v>
      </c>
      <c r="H24" t="s">
        <v>8</v>
      </c>
    </row>
    <row r="25" spans="2:8" x14ac:dyDescent="0.4">
      <c r="B25">
        <v>22</v>
      </c>
      <c r="C25" s="7">
        <v>43952</v>
      </c>
      <c r="D25" t="s">
        <v>14</v>
      </c>
      <c r="E25" s="6">
        <v>6300</v>
      </c>
      <c r="F25">
        <v>4</v>
      </c>
      <c r="G25" s="6">
        <f t="shared" si="0"/>
        <v>25200</v>
      </c>
      <c r="H25" t="s">
        <v>8</v>
      </c>
    </row>
    <row r="26" spans="2:8" x14ac:dyDescent="0.4">
      <c r="B26">
        <v>23</v>
      </c>
      <c r="C26" s="7">
        <v>43952</v>
      </c>
      <c r="D26" t="s">
        <v>13</v>
      </c>
      <c r="E26" s="6">
        <v>7600</v>
      </c>
      <c r="F26">
        <v>8</v>
      </c>
      <c r="G26" s="6">
        <f t="shared" si="0"/>
        <v>60800</v>
      </c>
      <c r="H26" t="s">
        <v>8</v>
      </c>
    </row>
    <row r="27" spans="2:8" x14ac:dyDescent="0.4">
      <c r="B27">
        <v>24</v>
      </c>
      <c r="C27" s="7">
        <v>43952</v>
      </c>
      <c r="D27" t="s">
        <v>12</v>
      </c>
      <c r="E27" s="6">
        <v>12000</v>
      </c>
      <c r="F27">
        <v>4</v>
      </c>
      <c r="G27" s="6">
        <f t="shared" si="0"/>
        <v>48000</v>
      </c>
      <c r="H27" t="s">
        <v>8</v>
      </c>
    </row>
    <row r="28" spans="2:8" x14ac:dyDescent="0.4">
      <c r="B28">
        <v>25</v>
      </c>
      <c r="C28" s="7">
        <v>43952</v>
      </c>
      <c r="D28" t="s">
        <v>11</v>
      </c>
      <c r="E28" s="6">
        <v>17000</v>
      </c>
      <c r="F28">
        <v>4</v>
      </c>
      <c r="G28" s="6">
        <f t="shared" si="0"/>
        <v>68000</v>
      </c>
      <c r="H28" t="s">
        <v>8</v>
      </c>
    </row>
    <row r="29" spans="2:8" x14ac:dyDescent="0.4">
      <c r="B29">
        <v>26</v>
      </c>
      <c r="C29" s="7">
        <v>43952</v>
      </c>
      <c r="D29" t="s">
        <v>10</v>
      </c>
      <c r="E29" s="6">
        <v>2000</v>
      </c>
      <c r="F29">
        <v>2</v>
      </c>
      <c r="G29" s="6">
        <f t="shared" si="0"/>
        <v>4000</v>
      </c>
      <c r="H29" t="s">
        <v>8</v>
      </c>
    </row>
    <row r="30" spans="2:8" x14ac:dyDescent="0.4">
      <c r="B30">
        <v>27</v>
      </c>
      <c r="C30" s="7">
        <v>43952</v>
      </c>
      <c r="D30" t="s">
        <v>9</v>
      </c>
      <c r="E30" s="6">
        <v>3200</v>
      </c>
      <c r="F30">
        <v>2</v>
      </c>
      <c r="G30" s="6">
        <f t="shared" si="0"/>
        <v>6400</v>
      </c>
      <c r="H30" t="s">
        <v>8</v>
      </c>
    </row>
    <row r="31" spans="2:8" x14ac:dyDescent="0.4">
      <c r="C31" s="7"/>
      <c r="D31" t="s">
        <v>180</v>
      </c>
      <c r="E31" s="77">
        <f>SUBTOTAL(9,E4:E30)</f>
        <v>182700</v>
      </c>
      <c r="F31" s="77">
        <f>SUBTOTAL(9,F4:F30)</f>
        <v>162</v>
      </c>
      <c r="G31" s="6"/>
    </row>
    <row r="32" spans="2:8" x14ac:dyDescent="0.4">
      <c r="B32">
        <v>28</v>
      </c>
      <c r="C32" s="7">
        <v>43953</v>
      </c>
      <c r="D32" t="s">
        <v>17</v>
      </c>
      <c r="E32" s="6">
        <v>3800</v>
      </c>
      <c r="F32">
        <v>11</v>
      </c>
      <c r="G32" s="6">
        <f t="shared" si="0"/>
        <v>41800</v>
      </c>
      <c r="H32" t="s">
        <v>19</v>
      </c>
    </row>
    <row r="33" spans="2:8" x14ac:dyDescent="0.4">
      <c r="B33">
        <v>29</v>
      </c>
      <c r="C33" s="7">
        <v>43953</v>
      </c>
      <c r="D33" t="s">
        <v>16</v>
      </c>
      <c r="E33" s="6">
        <v>2000</v>
      </c>
      <c r="F33">
        <v>12</v>
      </c>
      <c r="G33" s="6">
        <f t="shared" si="0"/>
        <v>24000</v>
      </c>
      <c r="H33" t="s">
        <v>19</v>
      </c>
    </row>
    <row r="34" spans="2:8" x14ac:dyDescent="0.4">
      <c r="B34">
        <v>30</v>
      </c>
      <c r="C34" s="7">
        <v>43953</v>
      </c>
      <c r="D34" t="s">
        <v>15</v>
      </c>
      <c r="E34" s="6">
        <v>7000</v>
      </c>
      <c r="F34">
        <v>7</v>
      </c>
      <c r="G34" s="6">
        <f t="shared" si="0"/>
        <v>49000</v>
      </c>
      <c r="H34" t="s">
        <v>19</v>
      </c>
    </row>
    <row r="35" spans="2:8" x14ac:dyDescent="0.4">
      <c r="B35">
        <v>31</v>
      </c>
      <c r="C35" s="7">
        <v>43953</v>
      </c>
      <c r="D35" t="s">
        <v>14</v>
      </c>
      <c r="E35" s="6">
        <v>6300</v>
      </c>
      <c r="F35">
        <v>4</v>
      </c>
      <c r="G35" s="6">
        <f t="shared" si="0"/>
        <v>25200</v>
      </c>
      <c r="H35" t="s">
        <v>19</v>
      </c>
    </row>
    <row r="36" spans="2:8" x14ac:dyDescent="0.4">
      <c r="B36">
        <v>32</v>
      </c>
      <c r="C36" s="7">
        <v>43953</v>
      </c>
      <c r="D36" t="s">
        <v>13</v>
      </c>
      <c r="E36" s="6">
        <v>7600</v>
      </c>
      <c r="F36">
        <v>7</v>
      </c>
      <c r="G36" s="6">
        <f t="shared" si="0"/>
        <v>53200</v>
      </c>
      <c r="H36" t="s">
        <v>19</v>
      </c>
    </row>
    <row r="37" spans="2:8" x14ac:dyDescent="0.4">
      <c r="B37">
        <v>33</v>
      </c>
      <c r="C37" s="7">
        <v>43953</v>
      </c>
      <c r="D37" t="s">
        <v>12</v>
      </c>
      <c r="E37" s="6">
        <v>12000</v>
      </c>
      <c r="F37">
        <v>1</v>
      </c>
      <c r="G37" s="6">
        <f t="shared" ref="G37:G69" si="1">E37*F37</f>
        <v>12000</v>
      </c>
      <c r="H37" t="s">
        <v>19</v>
      </c>
    </row>
    <row r="38" spans="2:8" x14ac:dyDescent="0.4">
      <c r="B38">
        <v>34</v>
      </c>
      <c r="C38" s="7">
        <v>43953</v>
      </c>
      <c r="D38" t="s">
        <v>11</v>
      </c>
      <c r="E38" s="6">
        <v>17000</v>
      </c>
      <c r="F38">
        <v>8</v>
      </c>
      <c r="G38" s="6">
        <f t="shared" si="1"/>
        <v>136000</v>
      </c>
      <c r="H38" t="s">
        <v>19</v>
      </c>
    </row>
    <row r="39" spans="2:8" x14ac:dyDescent="0.4">
      <c r="B39">
        <v>35</v>
      </c>
      <c r="C39" s="7">
        <v>43953</v>
      </c>
      <c r="D39" t="s">
        <v>10</v>
      </c>
      <c r="E39" s="6">
        <v>2000</v>
      </c>
      <c r="F39">
        <v>5</v>
      </c>
      <c r="G39" s="6">
        <f t="shared" si="1"/>
        <v>10000</v>
      </c>
      <c r="H39" t="s">
        <v>19</v>
      </c>
    </row>
    <row r="40" spans="2:8" x14ac:dyDescent="0.4">
      <c r="B40">
        <v>36</v>
      </c>
      <c r="C40" s="7">
        <v>43953</v>
      </c>
      <c r="D40" t="s">
        <v>9</v>
      </c>
      <c r="E40" s="6">
        <v>3200</v>
      </c>
      <c r="F40">
        <v>6</v>
      </c>
      <c r="G40" s="6">
        <f t="shared" si="1"/>
        <v>19200</v>
      </c>
      <c r="H40" t="s">
        <v>19</v>
      </c>
    </row>
    <row r="41" spans="2:8" x14ac:dyDescent="0.4">
      <c r="B41">
        <v>37</v>
      </c>
      <c r="C41" s="7">
        <v>43953</v>
      </c>
      <c r="D41" t="s">
        <v>17</v>
      </c>
      <c r="E41" s="6">
        <v>3800</v>
      </c>
      <c r="F41">
        <v>10</v>
      </c>
      <c r="G41" s="6">
        <f t="shared" si="1"/>
        <v>38000</v>
      </c>
      <c r="H41" t="s">
        <v>18</v>
      </c>
    </row>
    <row r="42" spans="2:8" x14ac:dyDescent="0.4">
      <c r="B42">
        <v>38</v>
      </c>
      <c r="C42" s="7">
        <v>43953</v>
      </c>
      <c r="D42" t="s">
        <v>16</v>
      </c>
      <c r="E42" s="6">
        <v>2000</v>
      </c>
      <c r="F42">
        <v>6</v>
      </c>
      <c r="G42" s="6">
        <f t="shared" si="1"/>
        <v>12000</v>
      </c>
      <c r="H42" t="s">
        <v>18</v>
      </c>
    </row>
    <row r="43" spans="2:8" x14ac:dyDescent="0.4">
      <c r="B43">
        <v>39</v>
      </c>
      <c r="C43" s="7">
        <v>43953</v>
      </c>
      <c r="D43" t="s">
        <v>15</v>
      </c>
      <c r="E43" s="6">
        <v>7000</v>
      </c>
      <c r="F43">
        <v>6</v>
      </c>
      <c r="G43" s="6">
        <f t="shared" si="1"/>
        <v>42000</v>
      </c>
      <c r="H43" t="s">
        <v>18</v>
      </c>
    </row>
    <row r="44" spans="2:8" x14ac:dyDescent="0.4">
      <c r="B44">
        <v>40</v>
      </c>
      <c r="C44" s="7">
        <v>43953</v>
      </c>
      <c r="D44" t="s">
        <v>14</v>
      </c>
      <c r="E44" s="6">
        <v>6300</v>
      </c>
      <c r="F44">
        <v>9</v>
      </c>
      <c r="G44" s="6">
        <f t="shared" si="1"/>
        <v>56700</v>
      </c>
      <c r="H44" t="s">
        <v>18</v>
      </c>
    </row>
    <row r="45" spans="2:8" x14ac:dyDescent="0.4">
      <c r="B45">
        <v>41</v>
      </c>
      <c r="C45" s="7">
        <v>43953</v>
      </c>
      <c r="D45" t="s">
        <v>13</v>
      </c>
      <c r="E45" s="6">
        <v>7600</v>
      </c>
      <c r="F45">
        <v>5</v>
      </c>
      <c r="G45" s="6">
        <f t="shared" si="1"/>
        <v>38000</v>
      </c>
      <c r="H45" t="s">
        <v>18</v>
      </c>
    </row>
    <row r="46" spans="2:8" x14ac:dyDescent="0.4">
      <c r="B46">
        <v>42</v>
      </c>
      <c r="C46" s="7">
        <v>43953</v>
      </c>
      <c r="D46" t="s">
        <v>12</v>
      </c>
      <c r="E46" s="6">
        <v>12000</v>
      </c>
      <c r="F46">
        <v>3</v>
      </c>
      <c r="G46" s="6">
        <f t="shared" si="1"/>
        <v>36000</v>
      </c>
      <c r="H46" t="s">
        <v>18</v>
      </c>
    </row>
    <row r="47" spans="2:8" x14ac:dyDescent="0.4">
      <c r="B47">
        <v>43</v>
      </c>
      <c r="C47" s="7">
        <v>43953</v>
      </c>
      <c r="D47" t="s">
        <v>11</v>
      </c>
      <c r="E47" s="6">
        <v>17000</v>
      </c>
      <c r="F47">
        <v>5</v>
      </c>
      <c r="G47" s="6">
        <f t="shared" si="1"/>
        <v>85000</v>
      </c>
      <c r="H47" t="s">
        <v>18</v>
      </c>
    </row>
    <row r="48" spans="2:8" x14ac:dyDescent="0.4">
      <c r="B48">
        <v>44</v>
      </c>
      <c r="C48" s="7">
        <v>43953</v>
      </c>
      <c r="D48" t="s">
        <v>10</v>
      </c>
      <c r="E48" s="6">
        <v>2000</v>
      </c>
      <c r="F48">
        <v>5</v>
      </c>
      <c r="G48" s="6">
        <f t="shared" si="1"/>
        <v>10000</v>
      </c>
      <c r="H48" t="s">
        <v>18</v>
      </c>
    </row>
    <row r="49" spans="2:8" x14ac:dyDescent="0.4">
      <c r="B49">
        <v>45</v>
      </c>
      <c r="C49" s="7">
        <v>43953</v>
      </c>
      <c r="D49" t="s">
        <v>9</v>
      </c>
      <c r="E49" s="6">
        <v>3200</v>
      </c>
      <c r="F49">
        <v>5</v>
      </c>
      <c r="G49" s="6">
        <f t="shared" si="1"/>
        <v>16000</v>
      </c>
      <c r="H49" t="s">
        <v>18</v>
      </c>
    </row>
    <row r="50" spans="2:8" x14ac:dyDescent="0.4">
      <c r="B50">
        <v>46</v>
      </c>
      <c r="C50" s="7">
        <v>43953</v>
      </c>
      <c r="D50" t="s">
        <v>17</v>
      </c>
      <c r="E50" s="6">
        <v>3800</v>
      </c>
      <c r="F50">
        <v>15</v>
      </c>
      <c r="G50" s="6">
        <f t="shared" si="1"/>
        <v>57000</v>
      </c>
      <c r="H50" t="s">
        <v>8</v>
      </c>
    </row>
    <row r="51" spans="2:8" x14ac:dyDescent="0.4">
      <c r="B51">
        <v>47</v>
      </c>
      <c r="C51" s="7">
        <v>43953</v>
      </c>
      <c r="D51" t="s">
        <v>16</v>
      </c>
      <c r="E51" s="6">
        <v>2000</v>
      </c>
      <c r="F51">
        <v>10</v>
      </c>
      <c r="G51" s="6">
        <f t="shared" si="1"/>
        <v>20000</v>
      </c>
      <c r="H51" t="s">
        <v>8</v>
      </c>
    </row>
    <row r="52" spans="2:8" x14ac:dyDescent="0.4">
      <c r="B52">
        <v>48</v>
      </c>
      <c r="C52" s="7">
        <v>43953</v>
      </c>
      <c r="D52" t="s">
        <v>15</v>
      </c>
      <c r="E52" s="6">
        <v>7000</v>
      </c>
      <c r="F52">
        <v>5</v>
      </c>
      <c r="G52" s="6">
        <f t="shared" si="1"/>
        <v>35000</v>
      </c>
      <c r="H52" t="s">
        <v>8</v>
      </c>
    </row>
    <row r="53" spans="2:8" x14ac:dyDescent="0.4">
      <c r="B53">
        <v>49</v>
      </c>
      <c r="C53" s="7">
        <v>43953</v>
      </c>
      <c r="D53" t="s">
        <v>14</v>
      </c>
      <c r="E53" s="6">
        <v>6300</v>
      </c>
      <c r="F53">
        <v>6</v>
      </c>
      <c r="G53" s="6">
        <f t="shared" si="1"/>
        <v>37800</v>
      </c>
      <c r="H53" t="s">
        <v>8</v>
      </c>
    </row>
    <row r="54" spans="2:8" x14ac:dyDescent="0.4">
      <c r="B54">
        <v>50</v>
      </c>
      <c r="C54" s="7">
        <v>43953</v>
      </c>
      <c r="D54" t="s">
        <v>13</v>
      </c>
      <c r="E54" s="6">
        <v>7600</v>
      </c>
      <c r="F54">
        <v>4</v>
      </c>
      <c r="G54" s="6">
        <f t="shared" si="1"/>
        <v>30400</v>
      </c>
      <c r="H54" t="s">
        <v>8</v>
      </c>
    </row>
    <row r="55" spans="2:8" x14ac:dyDescent="0.4">
      <c r="B55">
        <v>51</v>
      </c>
      <c r="C55" s="7">
        <v>43953</v>
      </c>
      <c r="D55" t="s">
        <v>12</v>
      </c>
      <c r="E55" s="6">
        <v>12000</v>
      </c>
      <c r="F55">
        <v>9</v>
      </c>
      <c r="G55" s="6">
        <f t="shared" si="1"/>
        <v>108000</v>
      </c>
      <c r="H55" t="s">
        <v>8</v>
      </c>
    </row>
    <row r="56" spans="2:8" x14ac:dyDescent="0.4">
      <c r="B56">
        <v>52</v>
      </c>
      <c r="C56" s="7">
        <v>43953</v>
      </c>
      <c r="D56" t="s">
        <v>11</v>
      </c>
      <c r="E56" s="6">
        <v>17000</v>
      </c>
      <c r="F56">
        <v>5</v>
      </c>
      <c r="G56" s="6">
        <f t="shared" si="1"/>
        <v>85000</v>
      </c>
      <c r="H56" t="s">
        <v>8</v>
      </c>
    </row>
    <row r="57" spans="2:8" x14ac:dyDescent="0.4">
      <c r="B57">
        <v>53</v>
      </c>
      <c r="C57" s="7">
        <v>43953</v>
      </c>
      <c r="D57" t="s">
        <v>10</v>
      </c>
      <c r="E57" s="6">
        <v>2000</v>
      </c>
      <c r="F57">
        <v>2</v>
      </c>
      <c r="G57" s="6">
        <f t="shared" si="1"/>
        <v>4000</v>
      </c>
      <c r="H57" t="s">
        <v>8</v>
      </c>
    </row>
    <row r="58" spans="2:8" x14ac:dyDescent="0.4">
      <c r="B58">
        <v>54</v>
      </c>
      <c r="C58" s="7">
        <v>43953</v>
      </c>
      <c r="D58" t="s">
        <v>9</v>
      </c>
      <c r="E58" s="6">
        <v>3200</v>
      </c>
      <c r="F58">
        <v>10</v>
      </c>
      <c r="G58" s="6">
        <f t="shared" si="1"/>
        <v>32000</v>
      </c>
      <c r="H58" t="s">
        <v>8</v>
      </c>
    </row>
    <row r="59" spans="2:8" x14ac:dyDescent="0.4">
      <c r="C59" s="7"/>
      <c r="D59" t="s">
        <v>180</v>
      </c>
      <c r="E59" s="77">
        <f>SUBTOTAL(9,E32:E58)</f>
        <v>182700</v>
      </c>
      <c r="F59" s="77">
        <f>SUBTOTAL(9,F32:F58)</f>
        <v>181</v>
      </c>
      <c r="G59" s="6"/>
    </row>
    <row r="60" spans="2:8" x14ac:dyDescent="0.4">
      <c r="B60">
        <v>55</v>
      </c>
      <c r="C60" s="7">
        <v>43954</v>
      </c>
      <c r="D60" t="s">
        <v>17</v>
      </c>
      <c r="E60" s="6">
        <v>3800</v>
      </c>
      <c r="F60">
        <v>13</v>
      </c>
      <c r="G60" s="6">
        <f t="shared" si="1"/>
        <v>49400</v>
      </c>
      <c r="H60" t="s">
        <v>19</v>
      </c>
    </row>
    <row r="61" spans="2:8" x14ac:dyDescent="0.4">
      <c r="B61">
        <v>56</v>
      </c>
      <c r="C61" s="7">
        <v>43954</v>
      </c>
      <c r="D61" t="s">
        <v>16</v>
      </c>
      <c r="E61" s="6">
        <v>2000</v>
      </c>
      <c r="F61">
        <v>12</v>
      </c>
      <c r="G61" s="6">
        <f t="shared" si="1"/>
        <v>24000</v>
      </c>
      <c r="H61" t="s">
        <v>19</v>
      </c>
    </row>
    <row r="62" spans="2:8" x14ac:dyDescent="0.4">
      <c r="B62">
        <v>57</v>
      </c>
      <c r="C62" s="7">
        <v>43954</v>
      </c>
      <c r="D62" t="s">
        <v>15</v>
      </c>
      <c r="E62" s="6">
        <v>7000</v>
      </c>
      <c r="F62">
        <v>7</v>
      </c>
      <c r="G62" s="6">
        <f t="shared" si="1"/>
        <v>49000</v>
      </c>
      <c r="H62" t="s">
        <v>19</v>
      </c>
    </row>
    <row r="63" spans="2:8" x14ac:dyDescent="0.4">
      <c r="B63">
        <v>58</v>
      </c>
      <c r="C63" s="7">
        <v>43954</v>
      </c>
      <c r="D63" t="s">
        <v>14</v>
      </c>
      <c r="E63" s="6">
        <v>6300</v>
      </c>
      <c r="F63">
        <v>14</v>
      </c>
      <c r="G63" s="6">
        <f t="shared" si="1"/>
        <v>88200</v>
      </c>
      <c r="H63" t="s">
        <v>19</v>
      </c>
    </row>
    <row r="64" spans="2:8" x14ac:dyDescent="0.4">
      <c r="B64">
        <v>59</v>
      </c>
      <c r="C64" s="7">
        <v>43954</v>
      </c>
      <c r="D64" t="s">
        <v>13</v>
      </c>
      <c r="E64" s="6">
        <v>7600</v>
      </c>
      <c r="F64">
        <v>7</v>
      </c>
      <c r="G64" s="6">
        <f t="shared" si="1"/>
        <v>53200</v>
      </c>
      <c r="H64" t="s">
        <v>19</v>
      </c>
    </row>
    <row r="65" spans="2:8" x14ac:dyDescent="0.4">
      <c r="B65">
        <v>60</v>
      </c>
      <c r="C65" s="7">
        <v>43954</v>
      </c>
      <c r="D65" t="s">
        <v>12</v>
      </c>
      <c r="E65" s="6">
        <v>12000</v>
      </c>
      <c r="F65">
        <v>3</v>
      </c>
      <c r="G65" s="6">
        <f t="shared" si="1"/>
        <v>36000</v>
      </c>
      <c r="H65" t="s">
        <v>19</v>
      </c>
    </row>
    <row r="66" spans="2:8" x14ac:dyDescent="0.4">
      <c r="B66">
        <v>61</v>
      </c>
      <c r="C66" s="7">
        <v>43954</v>
      </c>
      <c r="D66" t="s">
        <v>11</v>
      </c>
      <c r="E66" s="6">
        <v>17000</v>
      </c>
      <c r="F66">
        <v>6</v>
      </c>
      <c r="G66" s="6">
        <f t="shared" si="1"/>
        <v>102000</v>
      </c>
      <c r="H66" t="s">
        <v>19</v>
      </c>
    </row>
    <row r="67" spans="2:8" x14ac:dyDescent="0.4">
      <c r="B67">
        <v>62</v>
      </c>
      <c r="C67" s="7">
        <v>43954</v>
      </c>
      <c r="D67" t="s">
        <v>10</v>
      </c>
      <c r="E67" s="6">
        <v>2000</v>
      </c>
      <c r="F67">
        <v>5</v>
      </c>
      <c r="G67" s="6">
        <f t="shared" si="1"/>
        <v>10000</v>
      </c>
      <c r="H67" t="s">
        <v>19</v>
      </c>
    </row>
    <row r="68" spans="2:8" x14ac:dyDescent="0.4">
      <c r="B68">
        <v>63</v>
      </c>
      <c r="C68" s="7">
        <v>43954</v>
      </c>
      <c r="D68" t="s">
        <v>9</v>
      </c>
      <c r="E68" s="6">
        <v>3200</v>
      </c>
      <c r="F68">
        <v>1</v>
      </c>
      <c r="G68" s="6">
        <f t="shared" si="1"/>
        <v>3200</v>
      </c>
      <c r="H68" t="s">
        <v>19</v>
      </c>
    </row>
    <row r="69" spans="2:8" x14ac:dyDescent="0.4">
      <c r="B69">
        <v>64</v>
      </c>
      <c r="C69" s="7">
        <v>43954</v>
      </c>
      <c r="D69" t="s">
        <v>17</v>
      </c>
      <c r="E69" s="6">
        <v>3800</v>
      </c>
      <c r="F69">
        <v>16</v>
      </c>
      <c r="G69" s="6">
        <f t="shared" si="1"/>
        <v>60800</v>
      </c>
      <c r="H69" t="s">
        <v>18</v>
      </c>
    </row>
    <row r="70" spans="2:8" x14ac:dyDescent="0.4">
      <c r="B70">
        <v>65</v>
      </c>
      <c r="C70" s="7">
        <v>43954</v>
      </c>
      <c r="D70" t="s">
        <v>16</v>
      </c>
      <c r="E70" s="6">
        <v>2000</v>
      </c>
      <c r="F70">
        <v>8</v>
      </c>
      <c r="G70" s="6">
        <f t="shared" ref="G70:G86" si="2">E70*F70</f>
        <v>16000</v>
      </c>
      <c r="H70" t="s">
        <v>18</v>
      </c>
    </row>
    <row r="71" spans="2:8" x14ac:dyDescent="0.4">
      <c r="B71">
        <v>66</v>
      </c>
      <c r="C71" s="7">
        <v>43954</v>
      </c>
      <c r="D71" t="s">
        <v>15</v>
      </c>
      <c r="E71" s="6">
        <v>7000</v>
      </c>
      <c r="F71">
        <v>6</v>
      </c>
      <c r="G71" s="6">
        <f t="shared" si="2"/>
        <v>42000</v>
      </c>
      <c r="H71" t="s">
        <v>18</v>
      </c>
    </row>
    <row r="72" spans="2:8" x14ac:dyDescent="0.4">
      <c r="B72">
        <v>67</v>
      </c>
      <c r="C72" s="7">
        <v>43954</v>
      </c>
      <c r="D72" t="s">
        <v>14</v>
      </c>
      <c r="E72" s="6">
        <v>6300</v>
      </c>
      <c r="F72">
        <v>7</v>
      </c>
      <c r="G72" s="6">
        <f t="shared" si="2"/>
        <v>44100</v>
      </c>
      <c r="H72" t="s">
        <v>18</v>
      </c>
    </row>
    <row r="73" spans="2:8" x14ac:dyDescent="0.4">
      <c r="B73">
        <v>68</v>
      </c>
      <c r="C73" s="7">
        <v>43954</v>
      </c>
      <c r="D73" t="s">
        <v>13</v>
      </c>
      <c r="E73" s="6">
        <v>7600</v>
      </c>
      <c r="F73">
        <v>10</v>
      </c>
      <c r="G73" s="6">
        <f t="shared" si="2"/>
        <v>76000</v>
      </c>
      <c r="H73" t="s">
        <v>18</v>
      </c>
    </row>
    <row r="74" spans="2:8" x14ac:dyDescent="0.4">
      <c r="B74">
        <v>69</v>
      </c>
      <c r="C74" s="7">
        <v>43954</v>
      </c>
      <c r="D74" t="s">
        <v>12</v>
      </c>
      <c r="E74" s="6">
        <v>12000</v>
      </c>
      <c r="F74">
        <v>0</v>
      </c>
      <c r="G74" s="6">
        <f t="shared" si="2"/>
        <v>0</v>
      </c>
      <c r="H74" t="s">
        <v>18</v>
      </c>
    </row>
    <row r="75" spans="2:8" x14ac:dyDescent="0.4">
      <c r="B75">
        <v>70</v>
      </c>
      <c r="C75" s="7">
        <v>43954</v>
      </c>
      <c r="D75" t="s">
        <v>11</v>
      </c>
      <c r="E75" s="6">
        <v>17000</v>
      </c>
      <c r="F75">
        <v>12</v>
      </c>
      <c r="G75" s="6">
        <f t="shared" si="2"/>
        <v>204000</v>
      </c>
      <c r="H75" t="s">
        <v>18</v>
      </c>
    </row>
    <row r="76" spans="2:8" x14ac:dyDescent="0.4">
      <c r="B76">
        <v>71</v>
      </c>
      <c r="C76" s="7">
        <v>43954</v>
      </c>
      <c r="D76" t="s">
        <v>10</v>
      </c>
      <c r="E76" s="6">
        <v>2000</v>
      </c>
      <c r="F76">
        <v>6</v>
      </c>
      <c r="G76" s="6">
        <f t="shared" si="2"/>
        <v>12000</v>
      </c>
      <c r="H76" t="s">
        <v>18</v>
      </c>
    </row>
    <row r="77" spans="2:8" x14ac:dyDescent="0.4">
      <c r="B77">
        <v>72</v>
      </c>
      <c r="C77" s="7">
        <v>43954</v>
      </c>
      <c r="D77" t="s">
        <v>9</v>
      </c>
      <c r="E77" s="6">
        <v>3200</v>
      </c>
      <c r="F77">
        <v>9</v>
      </c>
      <c r="G77" s="6">
        <f t="shared" si="2"/>
        <v>28800</v>
      </c>
      <c r="H77" t="s">
        <v>18</v>
      </c>
    </row>
    <row r="78" spans="2:8" x14ac:dyDescent="0.4">
      <c r="B78">
        <v>73</v>
      </c>
      <c r="C78" s="7">
        <v>43954</v>
      </c>
      <c r="D78" t="s">
        <v>17</v>
      </c>
      <c r="E78" s="6">
        <v>3800</v>
      </c>
      <c r="F78">
        <v>15</v>
      </c>
      <c r="G78" s="6">
        <f t="shared" si="2"/>
        <v>57000</v>
      </c>
      <c r="H78" t="s">
        <v>8</v>
      </c>
    </row>
    <row r="79" spans="2:8" x14ac:dyDescent="0.4">
      <c r="B79">
        <v>74</v>
      </c>
      <c r="C79" s="7">
        <v>43954</v>
      </c>
      <c r="D79" t="s">
        <v>16</v>
      </c>
      <c r="E79" s="6">
        <v>2000</v>
      </c>
      <c r="F79">
        <v>12</v>
      </c>
      <c r="G79" s="6">
        <f t="shared" si="2"/>
        <v>24000</v>
      </c>
      <c r="H79" t="s">
        <v>8</v>
      </c>
    </row>
    <row r="80" spans="2:8" x14ac:dyDescent="0.4">
      <c r="B80">
        <v>75</v>
      </c>
      <c r="C80" s="7">
        <v>43954</v>
      </c>
      <c r="D80" t="s">
        <v>15</v>
      </c>
      <c r="E80" s="6">
        <v>7000</v>
      </c>
      <c r="F80">
        <v>9</v>
      </c>
      <c r="G80" s="6">
        <f t="shared" si="2"/>
        <v>63000</v>
      </c>
      <c r="H80" t="s">
        <v>8</v>
      </c>
    </row>
    <row r="81" spans="2:8" x14ac:dyDescent="0.4">
      <c r="B81">
        <v>76</v>
      </c>
      <c r="C81" s="7">
        <v>43954</v>
      </c>
      <c r="D81" t="s">
        <v>14</v>
      </c>
      <c r="E81" s="6">
        <v>6300</v>
      </c>
      <c r="F81">
        <v>6</v>
      </c>
      <c r="G81" s="6">
        <f t="shared" si="2"/>
        <v>37800</v>
      </c>
      <c r="H81" t="s">
        <v>8</v>
      </c>
    </row>
    <row r="82" spans="2:8" x14ac:dyDescent="0.4">
      <c r="B82">
        <v>77</v>
      </c>
      <c r="C82" s="7">
        <v>43954</v>
      </c>
      <c r="D82" t="s">
        <v>13</v>
      </c>
      <c r="E82" s="6">
        <v>7600</v>
      </c>
      <c r="F82">
        <v>5</v>
      </c>
      <c r="G82" s="6">
        <f t="shared" si="2"/>
        <v>38000</v>
      </c>
      <c r="H82" t="s">
        <v>8</v>
      </c>
    </row>
    <row r="83" spans="2:8" x14ac:dyDescent="0.4">
      <c r="B83">
        <v>78</v>
      </c>
      <c r="C83" s="7">
        <v>43954</v>
      </c>
      <c r="D83" t="s">
        <v>12</v>
      </c>
      <c r="E83" s="6">
        <v>12000</v>
      </c>
      <c r="F83">
        <v>4</v>
      </c>
      <c r="G83" s="6">
        <f t="shared" si="2"/>
        <v>48000</v>
      </c>
      <c r="H83" t="s">
        <v>8</v>
      </c>
    </row>
    <row r="84" spans="2:8" x14ac:dyDescent="0.4">
      <c r="B84">
        <v>79</v>
      </c>
      <c r="C84" s="7">
        <v>43954</v>
      </c>
      <c r="D84" t="s">
        <v>11</v>
      </c>
      <c r="E84" s="6">
        <v>17000</v>
      </c>
      <c r="F84">
        <v>11</v>
      </c>
      <c r="G84" s="6">
        <f t="shared" si="2"/>
        <v>187000</v>
      </c>
      <c r="H84" t="s">
        <v>8</v>
      </c>
    </row>
    <row r="85" spans="2:8" x14ac:dyDescent="0.4">
      <c r="B85">
        <v>80</v>
      </c>
      <c r="C85" s="7">
        <v>43954</v>
      </c>
      <c r="D85" t="s">
        <v>10</v>
      </c>
      <c r="E85" s="6">
        <v>2000</v>
      </c>
      <c r="F85">
        <v>10</v>
      </c>
      <c r="G85" s="6">
        <f t="shared" si="2"/>
        <v>20000</v>
      </c>
      <c r="H85" t="s">
        <v>8</v>
      </c>
    </row>
    <row r="86" spans="2:8" x14ac:dyDescent="0.4">
      <c r="B86">
        <v>81</v>
      </c>
      <c r="C86" s="7">
        <v>43954</v>
      </c>
      <c r="D86" t="s">
        <v>9</v>
      </c>
      <c r="E86" s="6">
        <v>3200</v>
      </c>
      <c r="F86">
        <v>10</v>
      </c>
      <c r="G86" s="6">
        <f t="shared" si="2"/>
        <v>32000</v>
      </c>
      <c r="H86" t="s">
        <v>8</v>
      </c>
    </row>
    <row r="87" spans="2:8" x14ac:dyDescent="0.4">
      <c r="C87" s="7"/>
      <c r="D87" t="s">
        <v>180</v>
      </c>
      <c r="E87" s="77">
        <f>SUBTOTAL(9,E60:E86)</f>
        <v>182700</v>
      </c>
      <c r="F87" s="77">
        <f>SUBTOTAL(9,F60:F86)</f>
        <v>224</v>
      </c>
      <c r="G87" s="6"/>
    </row>
    <row r="88" spans="2:8" x14ac:dyDescent="0.4">
      <c r="C88" s="7"/>
      <c r="E88" s="6"/>
      <c r="G88" s="6"/>
    </row>
    <row r="89" spans="2:8" x14ac:dyDescent="0.4">
      <c r="C89" s="7"/>
      <c r="D89" t="s">
        <v>179</v>
      </c>
      <c r="E89" s="77">
        <f>SUBTOTAL(9,E4:E87)</f>
        <v>548100</v>
      </c>
      <c r="F89" s="77">
        <f>SUBTOTAL(9,F4:F87)</f>
        <v>567</v>
      </c>
      <c r="G89" s="6"/>
    </row>
    <row r="90" spans="2:8" x14ac:dyDescent="0.4">
      <c r="C90" s="7"/>
      <c r="E90" s="6"/>
      <c r="G90" s="6"/>
    </row>
    <row r="91" spans="2:8" x14ac:dyDescent="0.4">
      <c r="C91" s="7"/>
      <c r="E91" s="6"/>
      <c r="G91" s="6"/>
    </row>
    <row r="92" spans="2:8" x14ac:dyDescent="0.4">
      <c r="C92" s="7"/>
      <c r="E92" s="6"/>
      <c r="G92" s="6"/>
    </row>
    <row r="93" spans="2:8" x14ac:dyDescent="0.4">
      <c r="C93" s="7"/>
      <c r="E93" s="6"/>
      <c r="G93" s="6"/>
    </row>
    <row r="94" spans="2:8" x14ac:dyDescent="0.4">
      <c r="C94" s="7"/>
      <c r="E94" s="6"/>
      <c r="G94" s="6"/>
    </row>
    <row r="95" spans="2:8" x14ac:dyDescent="0.4">
      <c r="C95" s="7"/>
      <c r="E95" s="6"/>
      <c r="G95" s="6"/>
    </row>
    <row r="96" spans="2:8" x14ac:dyDescent="0.4">
      <c r="C96" s="7"/>
      <c r="E96" s="6"/>
      <c r="G96" s="6"/>
    </row>
    <row r="97" spans="3:7" x14ac:dyDescent="0.4">
      <c r="C97" s="7"/>
      <c r="E97" s="6"/>
      <c r="G97" s="6"/>
    </row>
    <row r="98" spans="3:7" x14ac:dyDescent="0.4">
      <c r="C98" s="7"/>
      <c r="E98" s="6"/>
      <c r="G98" s="6"/>
    </row>
    <row r="99" spans="3:7" x14ac:dyDescent="0.4">
      <c r="C99" s="7"/>
      <c r="E99" s="6"/>
      <c r="G99" s="6"/>
    </row>
    <row r="100" spans="3:7" x14ac:dyDescent="0.4">
      <c r="C100" s="7"/>
      <c r="E100" s="6"/>
      <c r="G100" s="6"/>
    </row>
    <row r="101" spans="3:7" x14ac:dyDescent="0.4">
      <c r="C101" s="7"/>
      <c r="E101" s="6"/>
      <c r="G101" s="6"/>
    </row>
    <row r="102" spans="3:7" x14ac:dyDescent="0.4">
      <c r="C102" s="7"/>
      <c r="E102" s="6"/>
      <c r="G102" s="6"/>
    </row>
    <row r="103" spans="3:7" x14ac:dyDescent="0.4">
      <c r="C103" s="7"/>
      <c r="E103" s="6"/>
      <c r="G103" s="6"/>
    </row>
    <row r="104" spans="3:7" x14ac:dyDescent="0.4">
      <c r="C104" s="7"/>
      <c r="E104" s="6"/>
      <c r="G104" s="6"/>
    </row>
    <row r="105" spans="3:7" x14ac:dyDescent="0.4">
      <c r="C105" s="7"/>
      <c r="E105" s="6"/>
      <c r="G105" s="6"/>
    </row>
    <row r="106" spans="3:7" x14ac:dyDescent="0.4">
      <c r="C106" s="7"/>
      <c r="E106" s="6"/>
      <c r="G106" s="6"/>
    </row>
    <row r="107" spans="3:7" x14ac:dyDescent="0.4">
      <c r="C107" s="7"/>
      <c r="E107" s="6"/>
      <c r="G107" s="6"/>
    </row>
    <row r="108" spans="3:7" x14ac:dyDescent="0.4">
      <c r="C108" s="7"/>
      <c r="E108" s="6"/>
      <c r="G108" s="6"/>
    </row>
    <row r="109" spans="3:7" x14ac:dyDescent="0.4">
      <c r="C109" s="7"/>
      <c r="E109" s="6"/>
      <c r="G109" s="6"/>
    </row>
    <row r="110" spans="3:7" x14ac:dyDescent="0.4">
      <c r="C110" s="7"/>
      <c r="E110" s="6"/>
      <c r="G110" s="6"/>
    </row>
    <row r="111" spans="3:7" x14ac:dyDescent="0.4">
      <c r="C111" s="7"/>
      <c r="E111" s="6"/>
      <c r="G111" s="6"/>
    </row>
    <row r="112" spans="3:7" x14ac:dyDescent="0.4">
      <c r="C112" s="7"/>
      <c r="E112" s="6"/>
      <c r="G112" s="6"/>
    </row>
    <row r="113" spans="3:7" x14ac:dyDescent="0.4">
      <c r="C113" s="7"/>
      <c r="E113" s="6"/>
      <c r="G113" s="6"/>
    </row>
    <row r="114" spans="3:7" x14ac:dyDescent="0.4">
      <c r="C114" s="7"/>
      <c r="E114" s="6"/>
      <c r="G114" s="6"/>
    </row>
    <row r="115" spans="3:7" x14ac:dyDescent="0.4">
      <c r="C115" s="7"/>
      <c r="E115" s="6"/>
      <c r="G115" s="6"/>
    </row>
    <row r="116" spans="3:7" x14ac:dyDescent="0.4">
      <c r="C116" s="7"/>
      <c r="E116" s="6"/>
      <c r="G116" s="6"/>
    </row>
    <row r="117" spans="3:7" x14ac:dyDescent="0.4">
      <c r="C117" s="7"/>
      <c r="E117" s="6"/>
      <c r="G117" s="6"/>
    </row>
    <row r="118" spans="3:7" x14ac:dyDescent="0.4">
      <c r="C118" s="7"/>
      <c r="E118" s="6"/>
      <c r="G118" s="6"/>
    </row>
    <row r="119" spans="3:7" x14ac:dyDescent="0.4">
      <c r="C119" s="7"/>
      <c r="E119" s="6"/>
      <c r="G119" s="6"/>
    </row>
    <row r="120" spans="3:7" x14ac:dyDescent="0.4">
      <c r="C120" s="7"/>
      <c r="E120" s="6"/>
      <c r="G120" s="6"/>
    </row>
    <row r="121" spans="3:7" x14ac:dyDescent="0.4">
      <c r="C121" s="7"/>
      <c r="E121" s="6"/>
      <c r="G121" s="6"/>
    </row>
    <row r="122" spans="3:7" x14ac:dyDescent="0.4">
      <c r="C122" s="7"/>
      <c r="E122" s="6"/>
      <c r="G122" s="6"/>
    </row>
    <row r="123" spans="3:7" x14ac:dyDescent="0.4">
      <c r="C123" s="7"/>
      <c r="E123" s="6"/>
      <c r="G123" s="6"/>
    </row>
    <row r="124" spans="3:7" x14ac:dyDescent="0.4">
      <c r="C124" s="7"/>
      <c r="E124" s="6"/>
      <c r="G124" s="6"/>
    </row>
    <row r="125" spans="3:7" x14ac:dyDescent="0.4">
      <c r="C125" s="7"/>
      <c r="E125" s="6"/>
      <c r="G125" s="6"/>
    </row>
    <row r="126" spans="3:7" x14ac:dyDescent="0.4">
      <c r="C126" s="7"/>
      <c r="E126" s="6"/>
      <c r="G126" s="6"/>
    </row>
    <row r="127" spans="3:7" x14ac:dyDescent="0.4">
      <c r="C127" s="7"/>
      <c r="E127" s="6"/>
      <c r="G127" s="6"/>
    </row>
    <row r="128" spans="3:7" x14ac:dyDescent="0.4">
      <c r="C128" s="7"/>
      <c r="E128" s="6"/>
      <c r="G128" s="6"/>
    </row>
    <row r="129" spans="3:7" x14ac:dyDescent="0.4">
      <c r="C129" s="7"/>
      <c r="E129" s="6"/>
      <c r="G129" s="6"/>
    </row>
    <row r="130" spans="3:7" x14ac:dyDescent="0.4">
      <c r="C130" s="7"/>
      <c r="E130" s="6"/>
      <c r="G130" s="6"/>
    </row>
    <row r="131" spans="3:7" x14ac:dyDescent="0.4">
      <c r="C131" s="7"/>
      <c r="E131" s="6"/>
      <c r="G131" s="6"/>
    </row>
    <row r="132" spans="3:7" x14ac:dyDescent="0.4">
      <c r="C132" s="7"/>
      <c r="E132" s="6"/>
      <c r="G132" s="6"/>
    </row>
    <row r="133" spans="3:7" x14ac:dyDescent="0.4">
      <c r="C133" s="7"/>
      <c r="E133" s="6"/>
      <c r="G133" s="6"/>
    </row>
    <row r="134" spans="3:7" x14ac:dyDescent="0.4">
      <c r="C134" s="7"/>
      <c r="E134" s="6"/>
      <c r="G134" s="6"/>
    </row>
    <row r="135" spans="3:7" x14ac:dyDescent="0.4">
      <c r="C135" s="7"/>
      <c r="E135" s="6"/>
      <c r="G135" s="6"/>
    </row>
    <row r="136" spans="3:7" x14ac:dyDescent="0.4">
      <c r="C136" s="7"/>
      <c r="E136" s="6"/>
      <c r="G136" s="6"/>
    </row>
    <row r="137" spans="3:7" x14ac:dyDescent="0.4">
      <c r="C137" s="7"/>
      <c r="E137" s="6"/>
      <c r="G137" s="6"/>
    </row>
    <row r="138" spans="3:7" x14ac:dyDescent="0.4">
      <c r="C138" s="7"/>
      <c r="E138" s="6"/>
      <c r="G138" s="6"/>
    </row>
    <row r="139" spans="3:7" x14ac:dyDescent="0.4">
      <c r="C139" s="7"/>
      <c r="E139" s="6"/>
      <c r="G139" s="6"/>
    </row>
    <row r="140" spans="3:7" x14ac:dyDescent="0.4">
      <c r="C140" s="7"/>
      <c r="E140" s="6"/>
      <c r="G140" s="6"/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F02B-58CD-4195-B235-22B026D4FB4E}">
  <dimension ref="A1:K18"/>
  <sheetViews>
    <sheetView topLeftCell="A4" workbookViewId="0">
      <selection activeCell="F12" sqref="F12"/>
    </sheetView>
  </sheetViews>
  <sheetFormatPr defaultRowHeight="18.75" x14ac:dyDescent="0.4"/>
  <cols>
    <col min="1" max="1" width="2.625" customWidth="1"/>
    <col min="2" max="2" width="4.625" customWidth="1"/>
    <col min="3" max="3" width="24.625" customWidth="1"/>
    <col min="4" max="4" width="14.625" customWidth="1"/>
    <col min="5" max="5" width="10.625" customWidth="1"/>
    <col min="6" max="6" width="12.625" customWidth="1"/>
    <col min="7" max="7" width="10.625" customWidth="1"/>
    <col min="8" max="8" width="9.375" bestFit="1" customWidth="1"/>
  </cols>
  <sheetData>
    <row r="1" spans="1:11" x14ac:dyDescent="0.4">
      <c r="F1" s="10" t="s">
        <v>28</v>
      </c>
      <c r="I1" s="12"/>
      <c r="J1" s="12" t="s">
        <v>155</v>
      </c>
    </row>
    <row r="2" spans="1:11" x14ac:dyDescent="0.4">
      <c r="F2" s="11" t="s">
        <v>29</v>
      </c>
    </row>
    <row r="3" spans="1:11" ht="25.5" x14ac:dyDescent="0.4">
      <c r="A3" s="83" t="s">
        <v>30</v>
      </c>
      <c r="B3" s="83"/>
      <c r="C3" s="83"/>
      <c r="D3" s="83"/>
      <c r="E3" s="83"/>
      <c r="F3" s="83"/>
      <c r="G3" s="83"/>
      <c r="J3" s="75"/>
      <c r="K3" t="s">
        <v>154</v>
      </c>
    </row>
    <row r="4" spans="1:11" ht="14.1" customHeight="1" x14ac:dyDescent="0.4"/>
    <row r="5" spans="1:11" x14ac:dyDescent="0.4">
      <c r="B5" s="12" t="s">
        <v>31</v>
      </c>
      <c r="F5" t="s">
        <v>32</v>
      </c>
    </row>
    <row r="6" spans="1:11" x14ac:dyDescent="0.4">
      <c r="F6" t="s">
        <v>33</v>
      </c>
    </row>
    <row r="7" spans="1:11" x14ac:dyDescent="0.4">
      <c r="B7" t="s">
        <v>34</v>
      </c>
      <c r="F7" t="s">
        <v>35</v>
      </c>
    </row>
    <row r="8" spans="1:11" x14ac:dyDescent="0.4">
      <c r="B8" t="s">
        <v>36</v>
      </c>
      <c r="F8" t="s">
        <v>37</v>
      </c>
    </row>
    <row r="10" spans="1:11" ht="26.1" customHeight="1" x14ac:dyDescent="0.4">
      <c r="B10" s="13" t="s">
        <v>38</v>
      </c>
      <c r="C10" s="14"/>
      <c r="D10" s="84">
        <f>SUMPRODUCT(D14:D18,E14:E18)</f>
        <v>3201400</v>
      </c>
      <c r="E10" s="84"/>
    </row>
    <row r="11" spans="1:11" x14ac:dyDescent="0.4">
      <c r="B11" s="15" t="s">
        <v>39</v>
      </c>
    </row>
    <row r="13" spans="1:11" x14ac:dyDescent="0.4">
      <c r="B13" s="16" t="s">
        <v>26</v>
      </c>
      <c r="C13" s="16" t="s">
        <v>40</v>
      </c>
      <c r="D13" s="17" t="s">
        <v>41</v>
      </c>
      <c r="E13" s="16" t="s">
        <v>42</v>
      </c>
    </row>
    <row r="14" spans="1:11" x14ac:dyDescent="0.4">
      <c r="B14" s="18">
        <v>1</v>
      </c>
      <c r="C14" s="18" t="s">
        <v>43</v>
      </c>
      <c r="D14" s="9">
        <v>880</v>
      </c>
      <c r="E14" s="18">
        <v>30</v>
      </c>
    </row>
    <row r="15" spans="1:11" x14ac:dyDescent="0.4">
      <c r="B15" s="18">
        <v>2</v>
      </c>
      <c r="C15" s="18" t="s">
        <v>44</v>
      </c>
      <c r="D15" s="9">
        <v>50000</v>
      </c>
      <c r="E15" s="18">
        <v>1</v>
      </c>
    </row>
    <row r="16" spans="1:11" x14ac:dyDescent="0.4">
      <c r="B16" s="18">
        <v>3</v>
      </c>
      <c r="C16" s="18" t="s">
        <v>45</v>
      </c>
      <c r="D16" s="9">
        <v>98000</v>
      </c>
      <c r="E16" s="18">
        <v>30</v>
      </c>
    </row>
    <row r="17" spans="2:5" x14ac:dyDescent="0.4">
      <c r="B17" s="18">
        <v>4</v>
      </c>
      <c r="C17" s="18" t="s">
        <v>46</v>
      </c>
      <c r="D17" s="9">
        <v>65000</v>
      </c>
      <c r="E17" s="18">
        <v>1</v>
      </c>
    </row>
    <row r="18" spans="2:5" x14ac:dyDescent="0.4">
      <c r="B18" s="18">
        <v>5</v>
      </c>
      <c r="C18" s="18" t="s">
        <v>47</v>
      </c>
      <c r="D18" s="9">
        <v>120000</v>
      </c>
      <c r="E18" s="18">
        <v>1</v>
      </c>
    </row>
  </sheetData>
  <mergeCells count="2">
    <mergeCell ref="A3:G3"/>
    <mergeCell ref="D10:E10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F4B5-5C32-4E71-AE9D-1442AF403110}">
  <dimension ref="B1:I19"/>
  <sheetViews>
    <sheetView workbookViewId="0">
      <selection activeCell="I12" sqref="I12"/>
    </sheetView>
  </sheetViews>
  <sheetFormatPr defaultRowHeight="18.75" x14ac:dyDescent="0.4"/>
  <cols>
    <col min="1" max="1" width="2.625" customWidth="1"/>
    <col min="3" max="3" width="13" bestFit="1" customWidth="1"/>
    <col min="4" max="5" width="12.625" customWidth="1"/>
  </cols>
  <sheetData>
    <row r="1" spans="2:9" ht="24" x14ac:dyDescent="0.4">
      <c r="B1" s="1" t="s">
        <v>48</v>
      </c>
      <c r="E1" s="19" t="s">
        <v>49</v>
      </c>
      <c r="G1" s="12"/>
      <c r="H1" s="12" t="s">
        <v>158</v>
      </c>
    </row>
    <row r="2" spans="2:9" x14ac:dyDescent="0.4">
      <c r="B2" s="20" t="s">
        <v>50</v>
      </c>
    </row>
    <row r="3" spans="2:9" x14ac:dyDescent="0.4">
      <c r="H3" s="75"/>
      <c r="I3" t="s">
        <v>156</v>
      </c>
    </row>
    <row r="4" spans="2:9" x14ac:dyDescent="0.4">
      <c r="B4" s="21" t="s">
        <v>51</v>
      </c>
      <c r="C4" s="21" t="s">
        <v>52</v>
      </c>
      <c r="D4" s="21" t="s">
        <v>53</v>
      </c>
      <c r="E4" s="21" t="s">
        <v>54</v>
      </c>
      <c r="I4" t="s">
        <v>157</v>
      </c>
    </row>
    <row r="5" spans="2:9" x14ac:dyDescent="0.4">
      <c r="B5" s="18">
        <v>1</v>
      </c>
      <c r="C5" s="18" t="s">
        <v>55</v>
      </c>
      <c r="D5" s="22">
        <v>350680</v>
      </c>
      <c r="E5" s="71">
        <f>ROUNDDOWN(D5/1000,0)</f>
        <v>350</v>
      </c>
    </row>
    <row r="6" spans="2:9" x14ac:dyDescent="0.4">
      <c r="B6" s="18">
        <v>2</v>
      </c>
      <c r="C6" s="18" t="s">
        <v>56</v>
      </c>
      <c r="D6" s="22">
        <v>298800</v>
      </c>
      <c r="E6" s="71">
        <f t="shared" ref="E6:E19" si="0">ROUNDDOWN(D6/1000,0)</f>
        <v>298</v>
      </c>
    </row>
    <row r="7" spans="2:9" x14ac:dyDescent="0.4">
      <c r="B7" s="18">
        <v>3</v>
      </c>
      <c r="C7" s="18" t="s">
        <v>57</v>
      </c>
      <c r="D7" s="22">
        <v>621386</v>
      </c>
      <c r="E7" s="71">
        <f t="shared" si="0"/>
        <v>621</v>
      </c>
    </row>
    <row r="8" spans="2:9" x14ac:dyDescent="0.4">
      <c r="B8" s="18">
        <v>4</v>
      </c>
      <c r="C8" s="18" t="s">
        <v>58</v>
      </c>
      <c r="D8" s="22">
        <v>98812</v>
      </c>
      <c r="E8" s="71">
        <f t="shared" si="0"/>
        <v>98</v>
      </c>
    </row>
    <row r="9" spans="2:9" x14ac:dyDescent="0.4">
      <c r="B9" s="18">
        <v>5</v>
      </c>
      <c r="C9" s="18" t="s">
        <v>59</v>
      </c>
      <c r="D9" s="22">
        <v>256830</v>
      </c>
      <c r="E9" s="71">
        <f t="shared" si="0"/>
        <v>256</v>
      </c>
    </row>
    <row r="10" spans="2:9" x14ac:dyDescent="0.4">
      <c r="B10" s="18">
        <v>6</v>
      </c>
      <c r="C10" s="18" t="s">
        <v>60</v>
      </c>
      <c r="D10" s="22">
        <v>365250</v>
      </c>
      <c r="E10" s="71">
        <f t="shared" si="0"/>
        <v>365</v>
      </c>
    </row>
    <row r="11" spans="2:9" x14ac:dyDescent="0.4">
      <c r="B11" s="18">
        <v>7</v>
      </c>
      <c r="C11" s="18" t="s">
        <v>61</v>
      </c>
      <c r="D11" s="22">
        <v>501000</v>
      </c>
      <c r="E11" s="71">
        <f t="shared" si="0"/>
        <v>501</v>
      </c>
    </row>
    <row r="12" spans="2:9" x14ac:dyDescent="0.4">
      <c r="B12" s="18">
        <v>8</v>
      </c>
      <c r="C12" s="18" t="s">
        <v>62</v>
      </c>
      <c r="D12" s="22">
        <v>119309</v>
      </c>
      <c r="E12" s="71">
        <f t="shared" si="0"/>
        <v>119</v>
      </c>
    </row>
    <row r="13" spans="2:9" x14ac:dyDescent="0.4">
      <c r="B13" s="18">
        <v>9</v>
      </c>
      <c r="C13" s="18" t="s">
        <v>63</v>
      </c>
      <c r="D13" s="22">
        <v>325022</v>
      </c>
      <c r="E13" s="71">
        <f t="shared" si="0"/>
        <v>325</v>
      </c>
    </row>
    <row r="14" spans="2:9" x14ac:dyDescent="0.4">
      <c r="B14" s="18">
        <v>10</v>
      </c>
      <c r="C14" s="18" t="s">
        <v>64</v>
      </c>
      <c r="D14" s="22">
        <v>741945</v>
      </c>
      <c r="E14" s="71">
        <f t="shared" si="0"/>
        <v>741</v>
      </c>
    </row>
    <row r="15" spans="2:9" x14ac:dyDescent="0.4">
      <c r="B15" s="18">
        <v>11</v>
      </c>
      <c r="C15" s="18" t="s">
        <v>65</v>
      </c>
      <c r="D15" s="22">
        <v>395618</v>
      </c>
      <c r="E15" s="71">
        <f t="shared" si="0"/>
        <v>395</v>
      </c>
    </row>
    <row r="16" spans="2:9" x14ac:dyDescent="0.4">
      <c r="B16" s="18">
        <v>12</v>
      </c>
      <c r="C16" s="18" t="s">
        <v>66</v>
      </c>
      <c r="D16" s="22">
        <v>85005</v>
      </c>
      <c r="E16" s="71">
        <f t="shared" si="0"/>
        <v>85</v>
      </c>
    </row>
    <row r="17" spans="2:5" x14ac:dyDescent="0.4">
      <c r="B17" s="18">
        <v>13</v>
      </c>
      <c r="C17" s="18" t="s">
        <v>67</v>
      </c>
      <c r="D17" s="22">
        <v>152382</v>
      </c>
      <c r="E17" s="71">
        <f t="shared" si="0"/>
        <v>152</v>
      </c>
    </row>
    <row r="18" spans="2:5" x14ac:dyDescent="0.4">
      <c r="B18" s="18">
        <v>14</v>
      </c>
      <c r="C18" s="18" t="s">
        <v>68</v>
      </c>
      <c r="D18" s="22">
        <v>365018</v>
      </c>
      <c r="E18" s="71">
        <f t="shared" si="0"/>
        <v>365</v>
      </c>
    </row>
    <row r="19" spans="2:5" x14ac:dyDescent="0.4">
      <c r="B19" s="18">
        <v>15</v>
      </c>
      <c r="C19" s="18" t="s">
        <v>69</v>
      </c>
      <c r="D19" s="22">
        <v>541980</v>
      </c>
      <c r="E19" s="71">
        <f t="shared" si="0"/>
        <v>541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E1DA-B7FB-428B-9F33-46DB580759F8}">
  <dimension ref="B1:K16"/>
  <sheetViews>
    <sheetView workbookViewId="0">
      <selection activeCell="H9" sqref="H9"/>
    </sheetView>
  </sheetViews>
  <sheetFormatPr defaultRowHeight="18.75" x14ac:dyDescent="0.4"/>
  <cols>
    <col min="1" max="1" width="2.625" customWidth="1"/>
    <col min="2" max="2" width="12.625" customWidth="1"/>
    <col min="3" max="6" width="10.625" customWidth="1"/>
  </cols>
  <sheetData>
    <row r="1" spans="2:11" ht="24" x14ac:dyDescent="0.4">
      <c r="B1" s="1" t="s">
        <v>70</v>
      </c>
      <c r="I1" s="12"/>
      <c r="J1" s="12" t="s">
        <v>160</v>
      </c>
    </row>
    <row r="2" spans="2:11" x14ac:dyDescent="0.4">
      <c r="B2" t="s">
        <v>71</v>
      </c>
    </row>
    <row r="3" spans="2:11" x14ac:dyDescent="0.4">
      <c r="B3" t="s">
        <v>162</v>
      </c>
      <c r="J3" s="75"/>
      <c r="K3" t="s">
        <v>161</v>
      </c>
    </row>
    <row r="4" spans="2:11" x14ac:dyDescent="0.4">
      <c r="J4" s="75"/>
    </row>
    <row r="5" spans="2:11" x14ac:dyDescent="0.4">
      <c r="F5" s="23" t="s">
        <v>72</v>
      </c>
    </row>
    <row r="6" spans="2:11" x14ac:dyDescent="0.4">
      <c r="B6" s="24" t="s">
        <v>5</v>
      </c>
      <c r="C6" s="24" t="s">
        <v>73</v>
      </c>
      <c r="D6" s="24" t="s">
        <v>74</v>
      </c>
      <c r="E6" s="24" t="s">
        <v>75</v>
      </c>
      <c r="F6" s="24" t="s">
        <v>76</v>
      </c>
    </row>
    <row r="7" spans="2:11" x14ac:dyDescent="0.4">
      <c r="B7" s="18" t="s">
        <v>77</v>
      </c>
      <c r="C7" s="25">
        <v>3800000</v>
      </c>
      <c r="D7" s="25">
        <v>4000000</v>
      </c>
      <c r="E7" s="26">
        <f t="shared" ref="E7:E16" si="0">SUM(C7:D7)</f>
        <v>7800000</v>
      </c>
      <c r="F7" s="71" t="str">
        <f>IF(OR(C7&gt;=4000000,D7&gt;=4000000),"〇","×")</f>
        <v>〇</v>
      </c>
    </row>
    <row r="8" spans="2:11" x14ac:dyDescent="0.4">
      <c r="B8" s="18" t="s">
        <v>78</v>
      </c>
      <c r="C8" s="25">
        <v>1550000</v>
      </c>
      <c r="D8" s="25">
        <v>2600000</v>
      </c>
      <c r="E8" s="26">
        <f t="shared" si="0"/>
        <v>4150000</v>
      </c>
      <c r="F8" s="71" t="str">
        <f t="shared" ref="F8:F16" si="1">IF(OR(C8&gt;=4000000,D8&gt;=4000000),"〇","×")</f>
        <v>×</v>
      </c>
    </row>
    <row r="9" spans="2:11" x14ac:dyDescent="0.4">
      <c r="B9" s="18" t="s">
        <v>79</v>
      </c>
      <c r="C9" s="25">
        <v>2300000</v>
      </c>
      <c r="D9" s="25">
        <v>4700000</v>
      </c>
      <c r="E9" s="26">
        <f t="shared" si="0"/>
        <v>7000000</v>
      </c>
      <c r="F9" s="71" t="str">
        <f t="shared" si="1"/>
        <v>〇</v>
      </c>
    </row>
    <row r="10" spans="2:11" x14ac:dyDescent="0.4">
      <c r="B10" s="18" t="s">
        <v>80</v>
      </c>
      <c r="C10" s="25">
        <v>4200000</v>
      </c>
      <c r="D10" s="25">
        <v>3600000</v>
      </c>
      <c r="E10" s="26">
        <f t="shared" si="0"/>
        <v>7800000</v>
      </c>
      <c r="F10" s="71" t="str">
        <f t="shared" si="1"/>
        <v>〇</v>
      </c>
    </row>
    <row r="11" spans="2:11" x14ac:dyDescent="0.4">
      <c r="B11" s="18" t="s">
        <v>81</v>
      </c>
      <c r="C11" s="25">
        <v>1900000</v>
      </c>
      <c r="D11" s="25">
        <v>1500000</v>
      </c>
      <c r="E11" s="26">
        <f t="shared" si="0"/>
        <v>3400000</v>
      </c>
      <c r="F11" s="71" t="str">
        <f t="shared" si="1"/>
        <v>×</v>
      </c>
    </row>
    <row r="12" spans="2:11" x14ac:dyDescent="0.4">
      <c r="B12" s="18" t="s">
        <v>82</v>
      </c>
      <c r="C12" s="25">
        <v>3900000</v>
      </c>
      <c r="D12" s="25">
        <v>2300000</v>
      </c>
      <c r="E12" s="26">
        <f t="shared" si="0"/>
        <v>6200000</v>
      </c>
      <c r="F12" s="71" t="str">
        <f t="shared" si="1"/>
        <v>×</v>
      </c>
    </row>
    <row r="13" spans="2:11" x14ac:dyDescent="0.4">
      <c r="B13" s="18" t="s">
        <v>83</v>
      </c>
      <c r="C13" s="25">
        <v>4200000</v>
      </c>
      <c r="D13" s="25">
        <v>5800000</v>
      </c>
      <c r="E13" s="26">
        <f t="shared" si="0"/>
        <v>10000000</v>
      </c>
      <c r="F13" s="71" t="str">
        <f t="shared" si="1"/>
        <v>〇</v>
      </c>
    </row>
    <row r="14" spans="2:11" x14ac:dyDescent="0.4">
      <c r="B14" s="18" t="s">
        <v>84</v>
      </c>
      <c r="C14" s="25">
        <v>4900000</v>
      </c>
      <c r="D14" s="25">
        <v>4500000</v>
      </c>
      <c r="E14" s="26">
        <f t="shared" si="0"/>
        <v>9400000</v>
      </c>
      <c r="F14" s="71" t="str">
        <f t="shared" si="1"/>
        <v>〇</v>
      </c>
    </row>
    <row r="15" spans="2:11" x14ac:dyDescent="0.4">
      <c r="B15" s="18" t="s">
        <v>85</v>
      </c>
      <c r="C15" s="25">
        <v>3100000</v>
      </c>
      <c r="D15" s="25">
        <v>5100000</v>
      </c>
      <c r="E15" s="26">
        <f t="shared" si="0"/>
        <v>8200000</v>
      </c>
      <c r="F15" s="71" t="str">
        <f t="shared" si="1"/>
        <v>〇</v>
      </c>
    </row>
    <row r="16" spans="2:11" x14ac:dyDescent="0.4">
      <c r="B16" s="18" t="s">
        <v>86</v>
      </c>
      <c r="C16" s="25">
        <v>3800000</v>
      </c>
      <c r="D16" s="25">
        <v>3100000</v>
      </c>
      <c r="E16" s="26">
        <f t="shared" si="0"/>
        <v>6900000</v>
      </c>
      <c r="F16" s="71" t="str">
        <f t="shared" si="1"/>
        <v>×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25E3-0369-4AA3-A34D-6F36EBB5C2C3}">
  <dimension ref="B1:J17"/>
  <sheetViews>
    <sheetView workbookViewId="0">
      <selection activeCell="H9" sqref="H9"/>
    </sheetView>
  </sheetViews>
  <sheetFormatPr defaultRowHeight="18.75" x14ac:dyDescent="0.4"/>
  <cols>
    <col min="1" max="1" width="2.625" customWidth="1"/>
    <col min="2" max="2" width="12.625" customWidth="1"/>
    <col min="3" max="6" width="10.625" customWidth="1"/>
  </cols>
  <sheetData>
    <row r="1" spans="2:10" ht="24" x14ac:dyDescent="0.4">
      <c r="B1" s="1" t="s">
        <v>87</v>
      </c>
      <c r="H1" s="12"/>
      <c r="I1" s="12" t="s">
        <v>163</v>
      </c>
    </row>
    <row r="2" spans="2:10" x14ac:dyDescent="0.4">
      <c r="B2" t="s">
        <v>88</v>
      </c>
    </row>
    <row r="3" spans="2:10" x14ac:dyDescent="0.4">
      <c r="B3" t="s">
        <v>89</v>
      </c>
      <c r="I3" s="75"/>
      <c r="J3" t="s">
        <v>159</v>
      </c>
    </row>
    <row r="4" spans="2:10" x14ac:dyDescent="0.4">
      <c r="B4" s="27" t="s">
        <v>90</v>
      </c>
      <c r="I4" s="75"/>
    </row>
    <row r="6" spans="2:10" x14ac:dyDescent="0.4">
      <c r="F6" s="23" t="s">
        <v>72</v>
      </c>
    </row>
    <row r="7" spans="2:10" x14ac:dyDescent="0.4">
      <c r="B7" s="24" t="s">
        <v>5</v>
      </c>
      <c r="C7" s="24" t="s">
        <v>73</v>
      </c>
      <c r="D7" s="24" t="s">
        <v>74</v>
      </c>
      <c r="E7" s="24" t="s">
        <v>75</v>
      </c>
      <c r="F7" s="24" t="s">
        <v>91</v>
      </c>
    </row>
    <row r="8" spans="2:10" x14ac:dyDescent="0.4">
      <c r="B8" s="18" t="s">
        <v>77</v>
      </c>
      <c r="C8" s="25">
        <v>3800000</v>
      </c>
      <c r="D8" s="25">
        <v>4000000</v>
      </c>
      <c r="E8" s="26">
        <f t="shared" ref="E8:E17" si="0">SUM(C8:D8)</f>
        <v>7800000</v>
      </c>
      <c r="F8" s="76" t="str">
        <f>IF(E8&gt;=8000000,"A",IF(E8&gt;=6000000,"B",IF(E8&gt;=4000000,"C","D")))</f>
        <v>B</v>
      </c>
    </row>
    <row r="9" spans="2:10" x14ac:dyDescent="0.4">
      <c r="B9" s="18" t="s">
        <v>78</v>
      </c>
      <c r="C9" s="25">
        <v>1550000</v>
      </c>
      <c r="D9" s="25">
        <v>2600000</v>
      </c>
      <c r="E9" s="26">
        <f t="shared" si="0"/>
        <v>4150000</v>
      </c>
      <c r="F9" s="76" t="str">
        <f t="shared" ref="F9:F17" si="1">IF(E9&gt;=8000000,"A",IF(E9&gt;=6000000,"B",IF(E9&gt;=4000000,"C","D")))</f>
        <v>C</v>
      </c>
    </row>
    <row r="10" spans="2:10" x14ac:dyDescent="0.4">
      <c r="B10" s="18" t="s">
        <v>79</v>
      </c>
      <c r="C10" s="25">
        <v>2300000</v>
      </c>
      <c r="D10" s="25">
        <v>4700000</v>
      </c>
      <c r="E10" s="26">
        <f t="shared" si="0"/>
        <v>7000000</v>
      </c>
      <c r="F10" s="76" t="str">
        <f t="shared" si="1"/>
        <v>B</v>
      </c>
    </row>
    <row r="11" spans="2:10" x14ac:dyDescent="0.4">
      <c r="B11" s="18" t="s">
        <v>80</v>
      </c>
      <c r="C11" s="25">
        <v>4200000</v>
      </c>
      <c r="D11" s="25">
        <v>3600000</v>
      </c>
      <c r="E11" s="26">
        <f t="shared" si="0"/>
        <v>7800000</v>
      </c>
      <c r="F11" s="76" t="str">
        <f t="shared" si="1"/>
        <v>B</v>
      </c>
    </row>
    <row r="12" spans="2:10" x14ac:dyDescent="0.4">
      <c r="B12" s="18" t="s">
        <v>81</v>
      </c>
      <c r="C12" s="25">
        <v>1900000</v>
      </c>
      <c r="D12" s="25">
        <v>1500000</v>
      </c>
      <c r="E12" s="26">
        <f t="shared" si="0"/>
        <v>3400000</v>
      </c>
      <c r="F12" s="76" t="str">
        <f t="shared" si="1"/>
        <v>D</v>
      </c>
    </row>
    <row r="13" spans="2:10" x14ac:dyDescent="0.4">
      <c r="B13" s="18" t="s">
        <v>82</v>
      </c>
      <c r="C13" s="25">
        <v>3900000</v>
      </c>
      <c r="D13" s="25">
        <v>2300000</v>
      </c>
      <c r="E13" s="26">
        <f t="shared" si="0"/>
        <v>6200000</v>
      </c>
      <c r="F13" s="76" t="str">
        <f t="shared" si="1"/>
        <v>B</v>
      </c>
    </row>
    <row r="14" spans="2:10" x14ac:dyDescent="0.4">
      <c r="B14" s="18" t="s">
        <v>83</v>
      </c>
      <c r="C14" s="25">
        <v>4200000</v>
      </c>
      <c r="D14" s="25">
        <v>5800000</v>
      </c>
      <c r="E14" s="26">
        <f t="shared" si="0"/>
        <v>10000000</v>
      </c>
      <c r="F14" s="76" t="str">
        <f t="shared" si="1"/>
        <v>A</v>
      </c>
    </row>
    <row r="15" spans="2:10" x14ac:dyDescent="0.4">
      <c r="B15" s="18" t="s">
        <v>84</v>
      </c>
      <c r="C15" s="25">
        <v>4900000</v>
      </c>
      <c r="D15" s="25">
        <v>4500000</v>
      </c>
      <c r="E15" s="26">
        <f t="shared" si="0"/>
        <v>9400000</v>
      </c>
      <c r="F15" s="76" t="str">
        <f t="shared" si="1"/>
        <v>A</v>
      </c>
    </row>
    <row r="16" spans="2:10" x14ac:dyDescent="0.4">
      <c r="B16" s="18" t="s">
        <v>85</v>
      </c>
      <c r="C16" s="25">
        <v>3100000</v>
      </c>
      <c r="D16" s="25">
        <v>5100000</v>
      </c>
      <c r="E16" s="26">
        <f t="shared" si="0"/>
        <v>8200000</v>
      </c>
      <c r="F16" s="76" t="str">
        <f t="shared" si="1"/>
        <v>A</v>
      </c>
    </row>
    <row r="17" spans="2:6" x14ac:dyDescent="0.4">
      <c r="B17" s="18" t="s">
        <v>86</v>
      </c>
      <c r="C17" s="25">
        <v>3800000</v>
      </c>
      <c r="D17" s="25">
        <v>3100000</v>
      </c>
      <c r="E17" s="26">
        <f t="shared" si="0"/>
        <v>6900000</v>
      </c>
      <c r="F17" s="76" t="str">
        <f t="shared" si="1"/>
        <v>B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C3E9-6104-402F-ABE4-BDAC4F2E7368}">
  <dimension ref="B1:J7"/>
  <sheetViews>
    <sheetView workbookViewId="0">
      <selection activeCell="C14" sqref="C14"/>
    </sheetView>
  </sheetViews>
  <sheetFormatPr defaultRowHeight="18.75" x14ac:dyDescent="0.4"/>
  <cols>
    <col min="1" max="1" width="2.625" customWidth="1"/>
    <col min="3" max="3" width="25" bestFit="1" customWidth="1"/>
    <col min="4" max="4" width="11.375" bestFit="1" customWidth="1"/>
  </cols>
  <sheetData>
    <row r="1" spans="2:10" ht="24" x14ac:dyDescent="0.4">
      <c r="B1" s="1" t="s">
        <v>92</v>
      </c>
      <c r="G1" s="12"/>
      <c r="H1" s="12" t="s">
        <v>164</v>
      </c>
    </row>
    <row r="3" spans="2:10" x14ac:dyDescent="0.4">
      <c r="B3" s="29" t="s">
        <v>26</v>
      </c>
      <c r="C3" s="29" t="s">
        <v>93</v>
      </c>
      <c r="D3" s="29" t="s">
        <v>94</v>
      </c>
      <c r="E3" s="29" t="s">
        <v>95</v>
      </c>
      <c r="H3" s="75"/>
      <c r="I3" t="s">
        <v>165</v>
      </c>
      <c r="J3" t="s">
        <v>166</v>
      </c>
    </row>
    <row r="4" spans="2:10" x14ac:dyDescent="0.4">
      <c r="B4" s="18">
        <v>101</v>
      </c>
      <c r="C4" s="18" t="s">
        <v>96</v>
      </c>
      <c r="D4" s="30">
        <v>41162</v>
      </c>
      <c r="E4" s="71">
        <f ca="1">DATEDIF(D4,TODAY(),"Y")</f>
        <v>12</v>
      </c>
    </row>
    <row r="5" spans="2:10" x14ac:dyDescent="0.4">
      <c r="B5" s="18">
        <v>102</v>
      </c>
      <c r="C5" s="18" t="s">
        <v>97</v>
      </c>
      <c r="D5" s="30">
        <v>41435</v>
      </c>
      <c r="E5" s="71">
        <f ca="1">DATEDIF(D5,TODAY(),"Y")</f>
        <v>11</v>
      </c>
    </row>
    <row r="6" spans="2:10" x14ac:dyDescent="0.4">
      <c r="B6" s="18">
        <v>103</v>
      </c>
      <c r="C6" s="18" t="s">
        <v>98</v>
      </c>
      <c r="D6" s="30">
        <v>41800</v>
      </c>
      <c r="E6" s="71">
        <f ca="1">DATEDIF(D6,TODAY(),"Y")</f>
        <v>10</v>
      </c>
    </row>
    <row r="7" spans="2:10" x14ac:dyDescent="0.4">
      <c r="B7" s="18">
        <v>104</v>
      </c>
      <c r="C7" s="18" t="s">
        <v>99</v>
      </c>
      <c r="D7" s="30">
        <v>42284</v>
      </c>
      <c r="E7" s="71">
        <f ca="1">DATEDIF(D7,TODAY(),"Y")</f>
        <v>9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B8DC-9A96-494F-99D1-4FAFAA36D3BF}">
  <dimension ref="B1:K20"/>
  <sheetViews>
    <sheetView workbookViewId="0">
      <selection activeCell="H9" sqref="H9"/>
    </sheetView>
  </sheetViews>
  <sheetFormatPr defaultRowHeight="18.75" x14ac:dyDescent="0.4"/>
  <cols>
    <col min="1" max="1" width="2.625" customWidth="1"/>
    <col min="2" max="2" width="12.625" customWidth="1"/>
    <col min="3" max="3" width="22" bestFit="1" customWidth="1"/>
    <col min="4" max="4" width="12.625" customWidth="1"/>
    <col min="5" max="5" width="8.625" customWidth="1"/>
    <col min="6" max="6" width="16.625" customWidth="1"/>
  </cols>
  <sheetData>
    <row r="1" spans="2:11" x14ac:dyDescent="0.4">
      <c r="E1" t="s">
        <v>100</v>
      </c>
      <c r="F1">
        <v>2015</v>
      </c>
      <c r="H1" s="12"/>
      <c r="I1" s="12" t="s">
        <v>167</v>
      </c>
    </row>
    <row r="2" spans="2:11" x14ac:dyDescent="0.4">
      <c r="E2" s="23" t="s">
        <v>101</v>
      </c>
      <c r="F2" s="31">
        <v>43903</v>
      </c>
    </row>
    <row r="3" spans="2:11" ht="24" x14ac:dyDescent="0.4">
      <c r="B3" s="85" t="s">
        <v>102</v>
      </c>
      <c r="C3" s="86"/>
      <c r="D3" s="86"/>
      <c r="E3" s="86"/>
      <c r="F3" s="87"/>
      <c r="H3" s="75"/>
      <c r="I3" t="s">
        <v>168</v>
      </c>
      <c r="J3" t="s">
        <v>169</v>
      </c>
      <c r="K3" t="s">
        <v>170</v>
      </c>
    </row>
    <row r="4" spans="2:11" ht="24" x14ac:dyDescent="0.4">
      <c r="B4" s="32"/>
    </row>
    <row r="5" spans="2:11" ht="24" x14ac:dyDescent="0.4">
      <c r="B5" s="33" t="s">
        <v>103</v>
      </c>
    </row>
    <row r="6" spans="2:11" ht="19.5" thickBot="1" x14ac:dyDescent="0.45"/>
    <row r="7" spans="2:11" ht="24.75" thickTop="1" x14ac:dyDescent="0.4">
      <c r="B7" s="34" t="s">
        <v>104</v>
      </c>
      <c r="C7" s="35">
        <f>F19</f>
        <v>2210340</v>
      </c>
    </row>
    <row r="8" spans="2:11" ht="19.5" thickBot="1" x14ac:dyDescent="0.45">
      <c r="B8" s="36" t="s">
        <v>105</v>
      </c>
      <c r="C8" s="72">
        <f>DATE(YEAR(F2),MONTH(F2)+1,15)</f>
        <v>43936</v>
      </c>
      <c r="D8" t="s">
        <v>106</v>
      </c>
    </row>
    <row r="9" spans="2:11" ht="19.5" thickTop="1" x14ac:dyDescent="0.4"/>
    <row r="10" spans="2:11" ht="19.5" thickBot="1" x14ac:dyDescent="0.45">
      <c r="B10" t="s">
        <v>107</v>
      </c>
    </row>
    <row r="11" spans="2:11" ht="19.5" thickTop="1" x14ac:dyDescent="0.4">
      <c r="B11" s="34" t="s">
        <v>108</v>
      </c>
      <c r="C11" s="37" t="s">
        <v>109</v>
      </c>
      <c r="D11" s="37" t="s">
        <v>110</v>
      </c>
      <c r="E11" s="37" t="s">
        <v>42</v>
      </c>
      <c r="F11" s="38" t="s">
        <v>6</v>
      </c>
    </row>
    <row r="12" spans="2:11" x14ac:dyDescent="0.4">
      <c r="B12" s="39">
        <v>1011</v>
      </c>
      <c r="C12" s="40" t="s">
        <v>111</v>
      </c>
      <c r="D12" s="41">
        <v>198000</v>
      </c>
      <c r="E12" s="41">
        <v>5</v>
      </c>
      <c r="F12" s="42">
        <f>D12*E12</f>
        <v>990000</v>
      </c>
    </row>
    <row r="13" spans="2:11" x14ac:dyDescent="0.4">
      <c r="B13" s="39">
        <v>1012</v>
      </c>
      <c r="C13" s="40" t="s">
        <v>112</v>
      </c>
      <c r="D13" s="41">
        <v>115000</v>
      </c>
      <c r="E13" s="41">
        <v>5</v>
      </c>
      <c r="F13" s="42">
        <f t="shared" ref="F13:F16" si="0">D13*E13</f>
        <v>575000</v>
      </c>
    </row>
    <row r="14" spans="2:11" x14ac:dyDescent="0.4">
      <c r="B14" s="39">
        <v>1023</v>
      </c>
      <c r="C14" s="40" t="s">
        <v>113</v>
      </c>
      <c r="D14" s="41">
        <v>39000</v>
      </c>
      <c r="E14" s="41">
        <v>3</v>
      </c>
      <c r="F14" s="42">
        <f t="shared" si="0"/>
        <v>117000</v>
      </c>
    </row>
    <row r="15" spans="2:11" x14ac:dyDescent="0.4">
      <c r="B15" s="39">
        <v>1041</v>
      </c>
      <c r="C15" s="40" t="s">
        <v>114</v>
      </c>
      <c r="D15" s="41">
        <v>29800</v>
      </c>
      <c r="E15" s="41">
        <v>10</v>
      </c>
      <c r="F15" s="42">
        <f t="shared" si="0"/>
        <v>298000</v>
      </c>
    </row>
    <row r="16" spans="2:11" ht="19.5" thickBot="1" x14ac:dyDescent="0.45">
      <c r="B16" s="43">
        <v>1071</v>
      </c>
      <c r="C16" s="44" t="s">
        <v>115</v>
      </c>
      <c r="D16" s="41">
        <v>9800</v>
      </c>
      <c r="E16" s="41">
        <v>3</v>
      </c>
      <c r="F16" s="42">
        <f t="shared" si="0"/>
        <v>29400</v>
      </c>
    </row>
    <row r="17" spans="4:6" ht="19.5" thickTop="1" x14ac:dyDescent="0.4">
      <c r="D17" s="45" t="s">
        <v>116</v>
      </c>
      <c r="E17" s="46"/>
      <c r="F17" s="42">
        <f>SUM(F12:F16)</f>
        <v>2009400</v>
      </c>
    </row>
    <row r="18" spans="4:6" x14ac:dyDescent="0.4">
      <c r="D18" s="45" t="s">
        <v>7</v>
      </c>
      <c r="E18" s="47">
        <v>0.1</v>
      </c>
      <c r="F18" s="42">
        <f>F17*E18</f>
        <v>200940</v>
      </c>
    </row>
    <row r="19" spans="4:6" ht="19.5" thickBot="1" x14ac:dyDescent="0.45">
      <c r="D19" s="48" t="s">
        <v>117</v>
      </c>
      <c r="E19" s="49"/>
      <c r="F19" s="50">
        <f>SUM(F17:F18)</f>
        <v>2210340</v>
      </c>
    </row>
    <row r="20" spans="4:6" ht="19.5" thickTop="1" x14ac:dyDescent="0.4"/>
  </sheetData>
  <mergeCells count="1">
    <mergeCell ref="B3:F3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7163-EA8A-457F-89CA-7DE3782A260E}">
  <dimension ref="B1:M11"/>
  <sheetViews>
    <sheetView workbookViewId="0">
      <selection activeCell="D14" sqref="D14"/>
    </sheetView>
  </sheetViews>
  <sheetFormatPr defaultRowHeight="18.75" x14ac:dyDescent="0.4"/>
  <cols>
    <col min="1" max="1" width="2.625" customWidth="1"/>
    <col min="2" max="2" width="12.625" customWidth="1"/>
    <col min="9" max="9" width="11" bestFit="1" customWidth="1"/>
  </cols>
  <sheetData>
    <row r="1" spans="2:13" ht="24" x14ac:dyDescent="0.4">
      <c r="B1" s="1" t="s">
        <v>120</v>
      </c>
      <c r="K1" s="12">
        <v>9</v>
      </c>
      <c r="L1" s="12" t="s">
        <v>173</v>
      </c>
    </row>
    <row r="2" spans="2:13" x14ac:dyDescent="0.4">
      <c r="I2" s="23" t="s">
        <v>72</v>
      </c>
    </row>
    <row r="3" spans="2:13" x14ac:dyDescent="0.4">
      <c r="B3" s="51"/>
      <c r="C3" s="52" t="s">
        <v>121</v>
      </c>
      <c r="D3" s="52" t="s">
        <v>122</v>
      </c>
      <c r="E3" s="52" t="s">
        <v>123</v>
      </c>
      <c r="F3" s="52" t="s">
        <v>124</v>
      </c>
      <c r="G3" s="52" t="s">
        <v>125</v>
      </c>
      <c r="H3" s="52" t="s">
        <v>126</v>
      </c>
      <c r="I3" s="52" t="s">
        <v>75</v>
      </c>
      <c r="L3" s="75"/>
      <c r="M3" t="s">
        <v>171</v>
      </c>
    </row>
    <row r="4" spans="2:13" x14ac:dyDescent="0.4">
      <c r="B4" s="53" t="s">
        <v>127</v>
      </c>
      <c r="C4" s="26">
        <v>860000</v>
      </c>
      <c r="D4" s="26">
        <v>1050000</v>
      </c>
      <c r="E4" s="26">
        <v>900000</v>
      </c>
      <c r="F4" s="26">
        <v>1100000</v>
      </c>
      <c r="G4" s="26">
        <v>1200000</v>
      </c>
      <c r="H4" s="26">
        <v>9800000</v>
      </c>
      <c r="I4" s="26">
        <f t="shared" ref="I4:I10" si="0">SUM(C4:H4)</f>
        <v>14910000</v>
      </c>
    </row>
    <row r="5" spans="2:13" x14ac:dyDescent="0.4">
      <c r="B5" s="53" t="s">
        <v>128</v>
      </c>
      <c r="C5" s="26">
        <v>1000000</v>
      </c>
      <c r="D5" s="26">
        <v>900000</v>
      </c>
      <c r="E5" s="26">
        <v>1150000</v>
      </c>
      <c r="F5" s="26">
        <v>1200000</v>
      </c>
      <c r="G5" s="26">
        <v>1150000</v>
      </c>
      <c r="H5" s="26">
        <v>1080000</v>
      </c>
      <c r="I5" s="26">
        <f t="shared" si="0"/>
        <v>6480000</v>
      </c>
    </row>
    <row r="6" spans="2:13" x14ac:dyDescent="0.4">
      <c r="B6" s="53" t="s">
        <v>129</v>
      </c>
      <c r="C6" s="26">
        <v>1100000</v>
      </c>
      <c r="D6" s="26">
        <v>1000000</v>
      </c>
      <c r="E6" s="26">
        <v>950000</v>
      </c>
      <c r="F6" s="26">
        <v>1050000</v>
      </c>
      <c r="G6" s="26">
        <v>1120000</v>
      </c>
      <c r="H6" s="26">
        <v>980000</v>
      </c>
      <c r="I6" s="26">
        <f t="shared" si="0"/>
        <v>6200000</v>
      </c>
    </row>
    <row r="7" spans="2:13" x14ac:dyDescent="0.4">
      <c r="B7" s="53" t="s">
        <v>130</v>
      </c>
      <c r="C7" s="26">
        <v>950000</v>
      </c>
      <c r="D7" s="26">
        <v>1200000</v>
      </c>
      <c r="E7" s="26">
        <v>1150000</v>
      </c>
      <c r="F7" s="26">
        <v>1250000</v>
      </c>
      <c r="G7" s="26">
        <v>1210000</v>
      </c>
      <c r="H7" s="26">
        <v>1190000</v>
      </c>
      <c r="I7" s="26">
        <f t="shared" si="0"/>
        <v>6950000</v>
      </c>
    </row>
    <row r="8" spans="2:13" x14ac:dyDescent="0.4">
      <c r="B8" s="53" t="s">
        <v>131</v>
      </c>
      <c r="C8" s="26">
        <v>850000</v>
      </c>
      <c r="D8" s="26">
        <v>800000</v>
      </c>
      <c r="E8" s="26">
        <v>860000</v>
      </c>
      <c r="F8" s="26">
        <v>800000</v>
      </c>
      <c r="G8" s="26">
        <v>900000</v>
      </c>
      <c r="H8" s="26">
        <v>920000</v>
      </c>
      <c r="I8" s="26">
        <f t="shared" si="0"/>
        <v>5130000</v>
      </c>
    </row>
    <row r="9" spans="2:13" ht="19.5" thickBot="1" x14ac:dyDescent="0.45">
      <c r="B9" s="54" t="s">
        <v>132</v>
      </c>
      <c r="C9" s="55">
        <v>920000</v>
      </c>
      <c r="D9" s="55">
        <v>950000</v>
      </c>
      <c r="E9" s="55">
        <v>1000000</v>
      </c>
      <c r="F9" s="55">
        <v>980000</v>
      </c>
      <c r="G9" s="55">
        <v>1100000</v>
      </c>
      <c r="H9" s="55">
        <v>1020000</v>
      </c>
      <c r="I9" s="55">
        <f t="shared" si="0"/>
        <v>5970000</v>
      </c>
    </row>
    <row r="10" spans="2:13" ht="19.5" thickTop="1" x14ac:dyDescent="0.4">
      <c r="B10" s="56" t="s">
        <v>117</v>
      </c>
      <c r="C10" s="57">
        <f t="shared" ref="C10:H10" si="1">SUM(C4:C9)</f>
        <v>5680000</v>
      </c>
      <c r="D10" s="57">
        <f t="shared" si="1"/>
        <v>5900000</v>
      </c>
      <c r="E10" s="57">
        <f t="shared" si="1"/>
        <v>6010000</v>
      </c>
      <c r="F10" s="57">
        <f t="shared" si="1"/>
        <v>6380000</v>
      </c>
      <c r="G10" s="57">
        <f t="shared" si="1"/>
        <v>6680000</v>
      </c>
      <c r="H10" s="57">
        <f t="shared" si="1"/>
        <v>14990000</v>
      </c>
      <c r="I10" s="57">
        <f t="shared" si="0"/>
        <v>45640000</v>
      </c>
    </row>
    <row r="11" spans="2:13" x14ac:dyDescent="0.4">
      <c r="B11" s="52" t="s">
        <v>133</v>
      </c>
      <c r="C11" s="73">
        <f>MAX(C4:C9)</f>
        <v>1100000</v>
      </c>
      <c r="D11" s="73">
        <f t="shared" ref="D11:I11" si="2">MAX(D4:D9)</f>
        <v>1200000</v>
      </c>
      <c r="E11" s="73">
        <f t="shared" si="2"/>
        <v>1150000</v>
      </c>
      <c r="F11" s="73">
        <f t="shared" si="2"/>
        <v>1250000</v>
      </c>
      <c r="G11" s="73">
        <f t="shared" si="2"/>
        <v>1210000</v>
      </c>
      <c r="H11" s="73">
        <f t="shared" si="2"/>
        <v>9800000</v>
      </c>
      <c r="I11" s="73">
        <f t="shared" si="2"/>
        <v>14910000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岩崎健一</dc:creator>
  <cp:lastModifiedBy>健一 岩崎</cp:lastModifiedBy>
  <dcterms:created xsi:type="dcterms:W3CDTF">2022-11-15T03:57:29Z</dcterms:created>
  <dcterms:modified xsi:type="dcterms:W3CDTF">2024-11-05T22:26:15Z</dcterms:modified>
</cp:coreProperties>
</file>